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5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  <sheet name="Hoja3" sheetId="6" r:id="rId6"/>
  </sheets>
  <definedNames>
    <definedName name="_xlnm.Print_Area" localSheetId="4">'Hoja2'!$A$1:$N$73</definedName>
    <definedName name="_xlnm.Print_Titles" localSheetId="4">'Hoja2'!$5:$5</definedName>
  </definedNames>
  <calcPr fullCalcOnLoad="1"/>
</workbook>
</file>

<file path=xl/sharedStrings.xml><?xml version="1.0" encoding="utf-8"?>
<sst xmlns="http://schemas.openxmlformats.org/spreadsheetml/2006/main" count="126" uniqueCount="88">
  <si>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</si>
  <si>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</si>
  <si>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</si>
  <si>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</si>
  <si>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</si>
  <si>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</si>
  <si>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</si>
  <si>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</si>
  <si>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</si>
  <si>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</si>
  <si>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</si>
  <si>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</si>
  <si>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</si>
  <si>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</si>
  <si>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</si>
  <si>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</si>
  <si>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</si>
  <si>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</si>
  <si>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</si>
  <si>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</si>
  <si>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Sub Total</t>
  </si>
  <si>
    <t>EL PACIFICO</t>
  </si>
  <si>
    <t>RIMAC</t>
  </si>
  <si>
    <t>Meses / Compañias</t>
  </si>
  <si>
    <t>CUADRO DE INDEMNIZACIONES POR MUERTE NO COBRADAS</t>
  </si>
  <si>
    <t>Fecha de Accidente</t>
  </si>
  <si>
    <t>Fecha de Pago</t>
  </si>
  <si>
    <t>Días de Atraso</t>
  </si>
  <si>
    <t>RELACIÓN DE INDEMNIZACIONES POR MUERTE NO COBRADAS</t>
  </si>
  <si>
    <t>OBS</t>
  </si>
  <si>
    <t>Meses</t>
  </si>
  <si>
    <t xml:space="preserve"> Compañias</t>
  </si>
  <si>
    <t>OTROS</t>
  </si>
  <si>
    <t>ANEXO Nº 08</t>
  </si>
  <si>
    <t>ANEXO Nº 09</t>
  </si>
  <si>
    <t>ANEXO Nº 10</t>
  </si>
  <si>
    <t>Fecha de Prescripción (2 Años)</t>
  </si>
  <si>
    <t>30 Días Art. 17 D.S. 024</t>
  </si>
  <si>
    <t>PESEROS GAMARRA DAYRO EMANUEL</t>
  </si>
  <si>
    <t>VALDERRAMA PEREZ JULIO</t>
  </si>
  <si>
    <t>VIVANCO RETAMOSO FELICITA</t>
  </si>
  <si>
    <t>SOTO HILARIO EVA CECILIA</t>
  </si>
  <si>
    <t>SIN INFORMACIÓN</t>
  </si>
  <si>
    <t>MANRIQUE ANTAYHUA ESAR MANUEL</t>
  </si>
  <si>
    <t>YUPANQUI COBOS HILARIA</t>
  </si>
  <si>
    <t>GORDILLO CUBAS ALEJANDRO</t>
  </si>
  <si>
    <t>MILLA DAVILA MARIA MILAGROS</t>
  </si>
  <si>
    <t>POZO MONJE PAULINA</t>
  </si>
  <si>
    <t>ROBLES ORELLANA CASIMIRO</t>
  </si>
  <si>
    <t>AFOCAT LIMA METROPOLITANA</t>
  </si>
  <si>
    <t>LIZARDO VERA RAMOS</t>
  </si>
  <si>
    <t>ESPINOZA GONZALES IRMA</t>
  </si>
  <si>
    <t>HUILLCA VELASQUE DAMARYS YAMILETT</t>
  </si>
  <si>
    <t>QUISPE TTITO CASIANO</t>
  </si>
  <si>
    <t>KOKO YONY USQUIZA MUÑOZ</t>
  </si>
  <si>
    <t>LYDA ROSALINDA PAUCARCAJA ORELLANA</t>
  </si>
  <si>
    <t>ROLANDO MAMANI QUISPE</t>
  </si>
  <si>
    <t>SANTIAGO GUZMAN ANDAGUA</t>
  </si>
  <si>
    <t>EUCLIDES CARHUACHIN SAENZ</t>
  </si>
  <si>
    <t>MARIA FERNANDA API SANTACRUZ</t>
  </si>
  <si>
    <t>WILSON PALACIOS ATO</t>
  </si>
  <si>
    <t>PEREZ MACEDO LUIS ALBERTO</t>
  </si>
  <si>
    <t>FLORES HERNANDEZ EDILBERTO</t>
  </si>
  <si>
    <t>CALIFORNIA CALDERA CLAUDIA</t>
  </si>
  <si>
    <t>ALEJANDRA MARCO GODOY</t>
  </si>
  <si>
    <t>PALOMINO BERNAOLA LUIS HUMBERTO</t>
  </si>
  <si>
    <t>MESTAS APAZA ANGEL</t>
  </si>
  <si>
    <t>AFOCAT - AFOSECAT - SAN MARTIN</t>
  </si>
  <si>
    <t>BRITTO DE PETER FRIDA MARLENE</t>
  </si>
  <si>
    <t>TORRES MAMANI GERARDO</t>
  </si>
  <si>
    <t>CATACORA MARCA ADOLFO JULIO</t>
  </si>
  <si>
    <t>REATEGUI MENDOZA ELVIS NELSON</t>
  </si>
  <si>
    <t>FRANCISCO LEON COLOMA</t>
  </si>
  <si>
    <t>ROYSER BANDA MOLINA</t>
  </si>
  <si>
    <t>DIOMER BANDA MOLINA</t>
  </si>
  <si>
    <t>HERRERA FERNANDEZ JOSE ANTONIO</t>
  </si>
  <si>
    <t>AUCCATINCO QUISPE TOMASA</t>
  </si>
  <si>
    <t>LEZMA CARDENAS ALBERTO</t>
  </si>
  <si>
    <t>AL 31 DE DICIEMBRE DE 2018</t>
  </si>
  <si>
    <t>MERCEDES CHAVEZ HUMBERTO</t>
  </si>
  <si>
    <t>RUTTI POMA YEITVIN</t>
  </si>
  <si>
    <t>ARENAS GARCIA SANTOS</t>
  </si>
  <si>
    <t>SERRUCHE SIMA HECTOR</t>
  </si>
  <si>
    <t>CANO GUILLEN MIGUEL SALVADOR</t>
  </si>
  <si>
    <t>BAUTISTA CCOCHACHI MAYLI NEFTALY</t>
  </si>
  <si>
    <t>BAUTISTA CCOCHACHI NURIA ESMERALDA</t>
  </si>
  <si>
    <t>BIANCA VALENCIA HUARACA</t>
  </si>
  <si>
    <t>MAURICIO PAREDES LEONCIO</t>
  </si>
</sst>
</file>

<file path=xl/styles.xml><?xml version="1.0" encoding="utf-8"?>
<styleSheet xmlns="http://schemas.openxmlformats.org/spreadsheetml/2006/main">
  <numFmts count="4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[$-28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6" fillId="36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4" fontId="6" fillId="36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2" fillId="33" borderId="17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4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0" fillId="0" borderId="18" xfId="0" applyFont="1" applyBorder="1" applyAlignment="1">
      <alignment/>
    </xf>
    <xf numFmtId="4" fontId="50" fillId="0" borderId="13" xfId="0" applyNumberFormat="1" applyFont="1" applyBorder="1" applyAlignment="1">
      <alignment/>
    </xf>
    <xf numFmtId="4" fontId="51" fillId="36" borderId="13" xfId="0" applyNumberFormat="1" applyFont="1" applyFill="1" applyBorder="1" applyAlignment="1">
      <alignment horizontal="right" vertical="center" wrapText="1"/>
    </xf>
    <xf numFmtId="14" fontId="1" fillId="0" borderId="24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INDEMNIZACIÓN POR MUERTE</a:t>
            </a:r>
          </a:p>
        </c:rich>
      </c:tx>
      <c:layout>
        <c:manualLayout>
          <c:xMode val="factor"/>
          <c:yMode val="factor"/>
          <c:x val="-0.009"/>
          <c:y val="0.03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"/>
          <c:y val="0.2895"/>
          <c:w val="0.47"/>
          <c:h val="0.3017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7D91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3F92A9"/>
              </a:solidFill>
              <a:ln w="3175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47A4BD"/>
              </a:solidFill>
              <a:ln w="3175">
                <a:solidFill>
                  <a:srgbClr val="339966"/>
                </a:solidFill>
              </a:ln>
            </c:spPr>
          </c:dPt>
          <c:dPt>
            <c:idx val="3"/>
            <c:spPr>
              <a:solidFill>
                <a:srgbClr val="70B7CD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A0CAD9"/>
              </a:solidFill>
              <a:ln w="3175">
                <a:solidFill>
                  <a:srgbClr val="339966"/>
                </a:solidFill>
              </a:ln>
            </c:spPr>
          </c:dPt>
          <c:dPt>
            <c:idx val="5"/>
            <c:spPr>
              <a:solidFill>
                <a:srgbClr val="C1DBE5"/>
              </a:solidFill>
              <a:ln w="3175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Hoja1!$B$6:$G$6</c:f>
              <c:strCache>
                <c:ptCount val="6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  <c:pt idx="5">
                  <c:v>OTROS</c:v>
                </c:pt>
              </c:strCache>
            </c:strRef>
          </c:cat>
          <c:val>
            <c:numRef>
              <c:f>Hoja1!$B$19:$G$19</c:f>
              <c:numCache>
                <c:ptCount val="6"/>
                <c:pt idx="0">
                  <c:v>473600</c:v>
                </c:pt>
                <c:pt idx="1">
                  <c:v>141600</c:v>
                </c:pt>
                <c:pt idx="2">
                  <c:v>15800</c:v>
                </c:pt>
                <c:pt idx="3">
                  <c:v>0</c:v>
                </c:pt>
                <c:pt idx="4">
                  <c:v>73733.33</c:v>
                </c:pt>
                <c:pt idx="5">
                  <c:v>139400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75"/>
          <c:y val="0.81625"/>
          <c:w val="0.520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 POR INDEMNIZACIÓN POR MUERTE</a:t>
            </a:r>
          </a:p>
        </c:rich>
      </c:tx>
      <c:layout>
        <c:manualLayout>
          <c:xMode val="factor"/>
          <c:yMode val="factor"/>
          <c:x val="0.00575"/>
          <c:y val="-0.00275"/>
        </c:manualLayout>
      </c:layout>
      <c:spPr>
        <a:noFill/>
        <a:ln w="3175">
          <a:noFill/>
        </a:ln>
      </c:spPr>
    </c:title>
    <c:view3D>
      <c:rotX val="44"/>
      <c:hPercent val="181"/>
      <c:rotY val="44"/>
      <c:depthPercent val="100"/>
      <c:rAngAx val="1"/>
    </c:view3D>
    <c:plotArea>
      <c:layout>
        <c:manualLayout>
          <c:xMode val="edge"/>
          <c:yMode val="edge"/>
          <c:x val="0.00225"/>
          <c:y val="0.09125"/>
          <c:w val="0.99775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Hoja1!$H$7:$H$18</c:f>
              <c:numCache>
                <c:ptCount val="12"/>
                <c:pt idx="0">
                  <c:v>31200</c:v>
                </c:pt>
                <c:pt idx="1">
                  <c:v>92000</c:v>
                </c:pt>
                <c:pt idx="2">
                  <c:v>110600</c:v>
                </c:pt>
                <c:pt idx="3">
                  <c:v>63200</c:v>
                </c:pt>
                <c:pt idx="4">
                  <c:v>109200</c:v>
                </c:pt>
                <c:pt idx="5">
                  <c:v>57933.33</c:v>
                </c:pt>
                <c:pt idx="6">
                  <c:v>64000</c:v>
                </c:pt>
                <c:pt idx="7">
                  <c:v>47400</c:v>
                </c:pt>
                <c:pt idx="8">
                  <c:v>63200</c:v>
                </c:pt>
                <c:pt idx="9">
                  <c:v>23700</c:v>
                </c:pt>
                <c:pt idx="10">
                  <c:v>47400</c:v>
                </c:pt>
                <c:pt idx="11">
                  <c:v>134300</c:v>
                </c:pt>
              </c:numCache>
            </c:numRef>
          </c:val>
          <c:shape val="box"/>
        </c:ser>
        <c:shape val="box"/>
        <c:axId val="66517863"/>
        <c:axId val="23965792"/>
      </c:bar3DChart>
      <c:catAx>
        <c:axId val="6651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65792"/>
        <c:crosses val="autoZero"/>
        <c:auto val="1"/>
        <c:lblOffset val="100"/>
        <c:tickLblSkip val="1"/>
        <c:noMultiLvlLbl val="0"/>
      </c:catAx>
      <c:valAx>
        <c:axId val="23965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7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INDEMNIZACIONES POR MUERTE NO COBRADA</a:t>
            </a:r>
          </a:p>
        </c:rich>
      </c:tx>
      <c:layout>
        <c:manualLayout>
          <c:xMode val="factor"/>
          <c:yMode val="factor"/>
          <c:x val="0.01325"/>
          <c:y val="0.005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25"/>
          <c:y val="0.0985"/>
          <c:w val="0.8805"/>
          <c:h val="0.835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CC1DA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Hoja1!$B$6:$G$6</c:f>
              <c:strCache>
                <c:ptCount val="6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  <c:pt idx="5">
                  <c:v>OTROS</c:v>
                </c:pt>
              </c:strCache>
            </c:strRef>
          </c:cat>
          <c:val>
            <c:numRef>
              <c:f>Hoja1!$B$19:$G$19</c:f>
              <c:numCache>
                <c:ptCount val="6"/>
                <c:pt idx="0">
                  <c:v>473600</c:v>
                </c:pt>
                <c:pt idx="1">
                  <c:v>141600</c:v>
                </c:pt>
                <c:pt idx="2">
                  <c:v>15800</c:v>
                </c:pt>
                <c:pt idx="3">
                  <c:v>0</c:v>
                </c:pt>
                <c:pt idx="4">
                  <c:v>73733.33</c:v>
                </c:pt>
                <c:pt idx="5">
                  <c:v>139400</c:v>
                </c:pt>
              </c:numCache>
            </c:numRef>
          </c:val>
          <c:shape val="box"/>
        </c:ser>
        <c:shape val="box"/>
        <c:axId val="4672353"/>
        <c:axId val="5537450"/>
        <c:axId val="1580667"/>
      </c:bar3DChart>
      <c:catAx>
        <c:axId val="467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7450"/>
        <c:crosses val="autoZero"/>
        <c:auto val="1"/>
        <c:lblOffset val="100"/>
        <c:tickLblSkip val="1"/>
        <c:noMultiLvlLbl val="0"/>
      </c:catAx>
      <c:valAx>
        <c:axId val="5537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53"/>
        <c:crossesAt val="1"/>
        <c:crossBetween val="between"/>
        <c:dispUnits/>
      </c:valAx>
      <c:serAx>
        <c:axId val="1580667"/>
        <c:scaling>
          <c:orientation val="minMax"/>
        </c:scaling>
        <c:axPos val="b"/>
        <c:delete val="1"/>
        <c:majorTickMark val="out"/>
        <c:minorTickMark val="none"/>
        <c:tickLblPos val="nextTo"/>
        <c:crossAx val="5537450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H19" sqref="H19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5.00390625" style="0" customWidth="1"/>
    <col min="4" max="4" width="16.57421875" style="0" customWidth="1"/>
    <col min="5" max="5" width="15.421875" style="0" customWidth="1"/>
    <col min="6" max="7" width="15.28125" style="0" customWidth="1"/>
    <col min="8" max="8" width="16.57421875" style="0" customWidth="1"/>
  </cols>
  <sheetData>
    <row r="1" spans="1:8" ht="13.5" thickBot="1">
      <c r="A1" s="74" t="s">
        <v>33</v>
      </c>
      <c r="B1" s="74"/>
      <c r="C1" s="74"/>
      <c r="D1" s="74"/>
      <c r="E1" s="74"/>
      <c r="F1" s="74"/>
      <c r="G1" s="74"/>
      <c r="H1" s="74"/>
    </row>
    <row r="2" spans="1:8" ht="15.75" thickBot="1">
      <c r="A2" s="69" t="s">
        <v>24</v>
      </c>
      <c r="B2" s="70"/>
      <c r="C2" s="70"/>
      <c r="D2" s="70"/>
      <c r="E2" s="70"/>
      <c r="F2" s="70"/>
      <c r="G2" s="70"/>
      <c r="H2" s="71"/>
    </row>
    <row r="3" spans="1:8" ht="15.75" thickBot="1">
      <c r="A3" s="69" t="s">
        <v>78</v>
      </c>
      <c r="B3" s="70"/>
      <c r="C3" s="70"/>
      <c r="D3" s="70"/>
      <c r="E3" s="70"/>
      <c r="F3" s="70"/>
      <c r="G3" s="70"/>
      <c r="H3" s="71"/>
    </row>
    <row r="4" spans="1:8" ht="12.75">
      <c r="A4" s="72" t="s">
        <v>0</v>
      </c>
      <c r="B4" s="72"/>
      <c r="C4" s="72"/>
      <c r="D4" s="72"/>
      <c r="E4" s="72"/>
      <c r="F4" s="72"/>
      <c r="G4" s="72"/>
      <c r="H4" s="72"/>
    </row>
    <row r="5" spans="1:8" ht="12.75">
      <c r="A5" s="73"/>
      <c r="B5" s="73"/>
      <c r="C5" s="2"/>
      <c r="D5" s="2"/>
      <c r="E5" s="2"/>
      <c r="F5" s="2"/>
      <c r="G5" s="2"/>
      <c r="H5" s="2"/>
    </row>
    <row r="6" spans="1:8" ht="34.5" customHeight="1">
      <c r="A6" s="34" t="s">
        <v>23</v>
      </c>
      <c r="B6" s="12" t="s">
        <v>6</v>
      </c>
      <c r="C6" s="12" t="s">
        <v>7</v>
      </c>
      <c r="D6" s="12" t="s">
        <v>8</v>
      </c>
      <c r="E6" s="12" t="s">
        <v>21</v>
      </c>
      <c r="F6" s="12" t="s">
        <v>22</v>
      </c>
      <c r="G6" s="12" t="s">
        <v>32</v>
      </c>
      <c r="H6" s="12" t="s">
        <v>19</v>
      </c>
    </row>
    <row r="7" spans="1:8" ht="34.5" customHeight="1">
      <c r="A7" s="13" t="s">
        <v>12</v>
      </c>
      <c r="B7" s="15">
        <f>15400+15800</f>
        <v>31200</v>
      </c>
      <c r="C7" s="15"/>
      <c r="D7" s="15"/>
      <c r="E7" s="15"/>
      <c r="F7" s="15"/>
      <c r="G7" s="55"/>
      <c r="H7" s="14">
        <f aca="true" t="shared" si="0" ref="H7:H18">SUM(B7:G7)</f>
        <v>31200</v>
      </c>
    </row>
    <row r="8" spans="1:8" ht="34.5" customHeight="1">
      <c r="A8" s="13" t="s">
        <v>13</v>
      </c>
      <c r="B8" s="15">
        <v>15800</v>
      </c>
      <c r="C8" s="17"/>
      <c r="D8" s="15">
        <v>15800</v>
      </c>
      <c r="E8" s="15"/>
      <c r="F8" s="15"/>
      <c r="G8" s="55">
        <v>60400</v>
      </c>
      <c r="H8" s="14">
        <f t="shared" si="0"/>
        <v>92000</v>
      </c>
    </row>
    <row r="9" spans="1:8" ht="34.5" customHeight="1">
      <c r="A9" s="13" t="s">
        <v>14</v>
      </c>
      <c r="B9" s="15">
        <f>15800+31600</f>
        <v>47400</v>
      </c>
      <c r="C9" s="15">
        <f>7900+15800+15800</f>
        <v>39500</v>
      </c>
      <c r="D9" s="15"/>
      <c r="E9" s="15"/>
      <c r="F9" s="15">
        <v>23700</v>
      </c>
      <c r="G9" s="55"/>
      <c r="H9" s="14">
        <f t="shared" si="0"/>
        <v>110600</v>
      </c>
    </row>
    <row r="10" spans="1:8" ht="34.5" customHeight="1">
      <c r="A10" s="13" t="s">
        <v>15</v>
      </c>
      <c r="B10" s="15">
        <f>15800+15800+15800</f>
        <v>47400</v>
      </c>
      <c r="C10" s="15"/>
      <c r="D10" s="15"/>
      <c r="E10" s="15"/>
      <c r="F10" s="15">
        <v>15800</v>
      </c>
      <c r="G10" s="55"/>
      <c r="H10" s="14">
        <f t="shared" si="0"/>
        <v>63200</v>
      </c>
    </row>
    <row r="11" spans="1:8" ht="34.5" customHeight="1">
      <c r="A11" s="13" t="s">
        <v>16</v>
      </c>
      <c r="B11" s="15">
        <f>31600+15800</f>
        <v>47400</v>
      </c>
      <c r="C11" s="15">
        <v>15200</v>
      </c>
      <c r="D11" s="15"/>
      <c r="E11" s="15"/>
      <c r="F11" s="15">
        <v>15800</v>
      </c>
      <c r="G11" s="55">
        <f>15400+15400</f>
        <v>30800</v>
      </c>
      <c r="H11" s="14">
        <f t="shared" si="0"/>
        <v>109200</v>
      </c>
    </row>
    <row r="12" spans="1:8" ht="34.5" customHeight="1">
      <c r="A12" s="13" t="s">
        <v>17</v>
      </c>
      <c r="B12" s="15">
        <f>15800+15800+15800</f>
        <v>47400</v>
      </c>
      <c r="C12" s="15"/>
      <c r="D12" s="15"/>
      <c r="E12" s="15"/>
      <c r="F12" s="15">
        <f>7900+2633.33</f>
        <v>10533.33</v>
      </c>
      <c r="G12" s="55"/>
      <c r="H12" s="14">
        <f t="shared" si="0"/>
        <v>57933.33</v>
      </c>
    </row>
    <row r="13" spans="1:8" ht="34.5" customHeight="1">
      <c r="A13" s="13" t="s">
        <v>18</v>
      </c>
      <c r="B13" s="15">
        <f>15800+15800+15800</f>
        <v>47400</v>
      </c>
      <c r="C13" s="15"/>
      <c r="D13" s="15"/>
      <c r="E13" s="15"/>
      <c r="F13" s="15"/>
      <c r="G13" s="55">
        <v>16600</v>
      </c>
      <c r="H13" s="14">
        <f t="shared" si="0"/>
        <v>64000</v>
      </c>
    </row>
    <row r="14" spans="1:8" ht="34.5" customHeight="1">
      <c r="A14" s="13" t="s">
        <v>1</v>
      </c>
      <c r="B14" s="15">
        <f>15800+15800</f>
        <v>31600</v>
      </c>
      <c r="C14" s="15">
        <v>15800</v>
      </c>
      <c r="D14" s="15"/>
      <c r="E14" s="15"/>
      <c r="F14" s="15"/>
      <c r="G14" s="55"/>
      <c r="H14" s="14">
        <f t="shared" si="0"/>
        <v>47400</v>
      </c>
    </row>
    <row r="15" spans="1:8" ht="34.5" customHeight="1">
      <c r="A15" s="13" t="s">
        <v>2</v>
      </c>
      <c r="B15" s="15">
        <v>15800</v>
      </c>
      <c r="C15" s="15">
        <f>15800+15800+15800</f>
        <v>47400</v>
      </c>
      <c r="D15" s="15"/>
      <c r="E15" s="15"/>
      <c r="F15" s="15"/>
      <c r="G15" s="55"/>
      <c r="H15" s="14">
        <f t="shared" si="0"/>
        <v>63200</v>
      </c>
    </row>
    <row r="16" spans="1:8" ht="34.5" customHeight="1">
      <c r="A16" s="13" t="s">
        <v>3</v>
      </c>
      <c r="B16" s="15"/>
      <c r="C16" s="15"/>
      <c r="D16" s="15"/>
      <c r="E16" s="15"/>
      <c r="F16" s="15">
        <v>7900</v>
      </c>
      <c r="G16" s="55">
        <v>15800</v>
      </c>
      <c r="H16" s="14">
        <f t="shared" si="0"/>
        <v>23700</v>
      </c>
    </row>
    <row r="17" spans="1:8" ht="34.5" customHeight="1">
      <c r="A17" s="13" t="s">
        <v>4</v>
      </c>
      <c r="B17" s="15">
        <f>15800+15800</f>
        <v>31600</v>
      </c>
      <c r="C17" s="15"/>
      <c r="D17" s="15"/>
      <c r="E17" s="15"/>
      <c r="F17" s="15"/>
      <c r="G17" s="55">
        <v>15800</v>
      </c>
      <c r="H17" s="14">
        <f t="shared" si="0"/>
        <v>47400</v>
      </c>
    </row>
    <row r="18" spans="1:8" ht="34.5" customHeight="1">
      <c r="A18" s="13" t="s">
        <v>5</v>
      </c>
      <c r="B18" s="15">
        <f>31600+15800+63200</f>
        <v>110600</v>
      </c>
      <c r="C18" s="15">
        <f>15800+7900</f>
        <v>23700</v>
      </c>
      <c r="D18" s="15"/>
      <c r="E18" s="15"/>
      <c r="F18" s="15"/>
      <c r="G18" s="55"/>
      <c r="H18" s="14">
        <f t="shared" si="0"/>
        <v>134300</v>
      </c>
    </row>
    <row r="19" spans="1:8" ht="34.5" customHeight="1">
      <c r="A19" s="32" t="s">
        <v>19</v>
      </c>
      <c r="B19" s="33">
        <f aca="true" t="shared" si="1" ref="B19:H19">SUM(B7:B18)</f>
        <v>473600</v>
      </c>
      <c r="C19" s="33">
        <f t="shared" si="1"/>
        <v>141600</v>
      </c>
      <c r="D19" s="33">
        <f t="shared" si="1"/>
        <v>15800</v>
      </c>
      <c r="E19" s="33">
        <f t="shared" si="1"/>
        <v>0</v>
      </c>
      <c r="F19" s="33">
        <f t="shared" si="1"/>
        <v>73733.33</v>
      </c>
      <c r="G19" s="33">
        <f t="shared" si="1"/>
        <v>139400</v>
      </c>
      <c r="H19" s="14">
        <f t="shared" si="1"/>
        <v>844133.3300000001</v>
      </c>
    </row>
    <row r="20" spans="1:8" ht="39.75" customHeight="1">
      <c r="A20" s="16"/>
      <c r="B20" s="1"/>
      <c r="C20" s="1"/>
      <c r="D20" s="1"/>
      <c r="E20" s="1"/>
      <c r="F20" s="1"/>
      <c r="G20" s="1"/>
      <c r="H20" s="1"/>
    </row>
    <row r="21" spans="1:8" ht="39.75" customHeight="1">
      <c r="A21" s="1"/>
      <c r="B21" s="1"/>
      <c r="C21" s="1"/>
      <c r="D21" s="1"/>
      <c r="E21" s="1"/>
      <c r="F21" s="1"/>
      <c r="G21" s="1"/>
      <c r="H21" s="1"/>
    </row>
    <row r="22" spans="1:8" ht="39.75" customHeight="1">
      <c r="A22" s="1"/>
      <c r="B22" s="1"/>
      <c r="C22" s="1"/>
      <c r="D22" s="1"/>
      <c r="E22" s="1"/>
      <c r="F22" s="1"/>
      <c r="G22" s="1"/>
      <c r="H22" s="1"/>
    </row>
    <row r="23" spans="1:8" ht="39.75" customHeight="1">
      <c r="A23" s="1"/>
      <c r="B23" s="1"/>
      <c r="C23" s="1"/>
      <c r="D23" s="1"/>
      <c r="E23" s="1"/>
      <c r="F23" s="1"/>
      <c r="G23" s="1"/>
      <c r="H23" s="1"/>
    </row>
    <row r="24" spans="1:8" ht="39.75" customHeight="1">
      <c r="A24" s="1"/>
      <c r="B24" s="1"/>
      <c r="C24" s="1"/>
      <c r="D24" s="1"/>
      <c r="E24" s="1"/>
      <c r="F24" s="1"/>
      <c r="G24" s="1"/>
      <c r="H24" s="1"/>
    </row>
    <row r="25" spans="1:8" ht="39.75" customHeight="1">
      <c r="A25" s="1"/>
      <c r="B25" s="1"/>
      <c r="C25" s="1"/>
      <c r="D25" s="1"/>
      <c r="E25" s="1"/>
      <c r="F25" s="1"/>
      <c r="G25" s="1"/>
      <c r="H25" s="1"/>
    </row>
    <row r="26" spans="1:8" ht="39.75" customHeight="1">
      <c r="A26" s="1"/>
      <c r="B26" s="1"/>
      <c r="C26" s="1"/>
      <c r="D26" s="1"/>
      <c r="E26" s="1"/>
      <c r="F26" s="1"/>
      <c r="G26" s="1"/>
      <c r="H26" s="1"/>
    </row>
    <row r="27" spans="1:8" ht="39.75" customHeight="1">
      <c r="A27" s="1"/>
      <c r="B27" s="1"/>
      <c r="C27" s="1"/>
      <c r="D27" s="1"/>
      <c r="E27" s="1"/>
      <c r="F27" s="1"/>
      <c r="G27" s="1"/>
      <c r="H27" s="1"/>
    </row>
    <row r="28" spans="1:8" ht="39.75" customHeight="1">
      <c r="A28" s="1"/>
      <c r="B28" s="1"/>
      <c r="C28" s="1"/>
      <c r="D28" s="1"/>
      <c r="E28" s="1"/>
      <c r="F28" s="1"/>
      <c r="G28" s="1"/>
      <c r="H28" s="1"/>
    </row>
    <row r="29" spans="1:8" ht="39.75" customHeight="1">
      <c r="A29" s="1"/>
      <c r="B29" s="1"/>
      <c r="C29" s="1"/>
      <c r="D29" s="1"/>
      <c r="E29" s="1"/>
      <c r="F29" s="1"/>
      <c r="G29" s="1"/>
      <c r="H29" s="1"/>
    </row>
    <row r="30" spans="1:8" ht="39.75" customHeight="1">
      <c r="A30" s="1"/>
      <c r="B30" s="1"/>
      <c r="C30" s="1"/>
      <c r="D30" s="1"/>
      <c r="E30" s="1"/>
      <c r="F30" s="1"/>
      <c r="G30" s="1"/>
      <c r="H30" s="1"/>
    </row>
    <row r="31" spans="1:8" ht="39.75" customHeight="1">
      <c r="A31" s="1"/>
      <c r="B31" s="1"/>
      <c r="C31" s="1"/>
      <c r="D31" s="1"/>
      <c r="E31" s="1"/>
      <c r="F31" s="1"/>
      <c r="G31" s="1"/>
      <c r="H31" s="1"/>
    </row>
    <row r="32" spans="1:8" ht="39.75" customHeight="1">
      <c r="A32" s="1"/>
      <c r="B32" s="1"/>
      <c r="C32" s="1"/>
      <c r="D32" s="1"/>
      <c r="E32" s="1"/>
      <c r="F32" s="1"/>
      <c r="G32" s="1"/>
      <c r="H32" s="1"/>
    </row>
    <row r="33" spans="1:8" ht="39.75" customHeight="1">
      <c r="A33" s="1"/>
      <c r="B33" s="1"/>
      <c r="C33" s="1"/>
      <c r="D33" s="1"/>
      <c r="E33" s="1"/>
      <c r="F33" s="1"/>
      <c r="G33" s="1"/>
      <c r="H33" s="1"/>
    </row>
    <row r="34" spans="1:8" ht="39.75" customHeight="1">
      <c r="A34" s="1"/>
      <c r="B34" s="1"/>
      <c r="C34" s="1"/>
      <c r="D34" s="1"/>
      <c r="E34" s="1"/>
      <c r="F34" s="1"/>
      <c r="G34" s="1"/>
      <c r="H34" s="1"/>
    </row>
    <row r="35" spans="1:8" ht="39.75" customHeight="1">
      <c r="A35" s="1"/>
      <c r="B35" s="1"/>
      <c r="C35" s="1"/>
      <c r="D35" s="1"/>
      <c r="E35" s="1"/>
      <c r="F35" s="1"/>
      <c r="G35" s="1"/>
      <c r="H35" s="1"/>
    </row>
    <row r="36" spans="1:8" ht="39.75" customHeight="1">
      <c r="A36" s="1"/>
      <c r="B36" s="1"/>
      <c r="C36" s="1"/>
      <c r="D36" s="1"/>
      <c r="E36" s="1"/>
      <c r="F36" s="1"/>
      <c r="G36" s="1"/>
      <c r="H36" s="1"/>
    </row>
    <row r="37" spans="1:8" ht="39.75" customHeight="1">
      <c r="A37" s="1"/>
      <c r="B37" s="1"/>
      <c r="C37" s="1"/>
      <c r="D37" s="1"/>
      <c r="E37" s="1"/>
      <c r="F37" s="1"/>
      <c r="G37" s="1"/>
      <c r="H37" s="1"/>
    </row>
    <row r="38" spans="1:8" ht="39.75" customHeight="1">
      <c r="A38" s="1"/>
      <c r="B38" s="1"/>
      <c r="C38" s="1"/>
      <c r="D38" s="1"/>
      <c r="E38" s="1"/>
      <c r="F38" s="1"/>
      <c r="G38" s="1"/>
      <c r="H38" s="1"/>
    </row>
    <row r="39" spans="1:8" ht="39.75" customHeight="1">
      <c r="A39" s="1"/>
      <c r="B39" s="1"/>
      <c r="C39" s="1"/>
      <c r="D39" s="1"/>
      <c r="E39" s="1"/>
      <c r="F39" s="1"/>
      <c r="G39" s="1"/>
      <c r="H39" s="1"/>
    </row>
    <row r="40" spans="1:8" ht="39.75" customHeight="1">
      <c r="A40" s="1"/>
      <c r="B40" s="1"/>
      <c r="C40" s="1"/>
      <c r="D40" s="1"/>
      <c r="E40" s="1"/>
      <c r="F40" s="1"/>
      <c r="G40" s="1"/>
      <c r="H40" s="1"/>
    </row>
    <row r="41" spans="1:8" ht="39.75" customHeight="1">
      <c r="A41" s="1"/>
      <c r="B41" s="1"/>
      <c r="C41" s="1"/>
      <c r="D41" s="1"/>
      <c r="E41" s="1"/>
      <c r="F41" s="1"/>
      <c r="G41" s="1"/>
      <c r="H41" s="1"/>
    </row>
    <row r="42" spans="1:8" ht="39.75" customHeight="1">
      <c r="A42" s="1"/>
      <c r="B42" s="1"/>
      <c r="C42" s="1"/>
      <c r="D42" s="1"/>
      <c r="E42" s="1"/>
      <c r="F42" s="1"/>
      <c r="G42" s="1"/>
      <c r="H42" s="1"/>
    </row>
    <row r="43" spans="1:8" ht="39.75" customHeight="1">
      <c r="A43" s="1"/>
      <c r="B43" s="1"/>
      <c r="C43" s="1"/>
      <c r="D43" s="1"/>
      <c r="E43" s="1"/>
      <c r="F43" s="1"/>
      <c r="G43" s="1"/>
      <c r="H43" s="1"/>
    </row>
    <row r="44" spans="1:8" ht="39.75" customHeight="1">
      <c r="A44" s="1"/>
      <c r="B44" s="1"/>
      <c r="C44" s="1"/>
      <c r="D44" s="1"/>
      <c r="E44" s="1"/>
      <c r="F44" s="1"/>
      <c r="G44" s="1"/>
      <c r="H44" s="1"/>
    </row>
    <row r="45" spans="1:8" ht="39.75" customHeight="1">
      <c r="A45" s="1"/>
      <c r="B45" s="1"/>
      <c r="C45" s="1"/>
      <c r="D45" s="1"/>
      <c r="E45" s="1"/>
      <c r="F45" s="1"/>
      <c r="G45" s="1"/>
      <c r="H45" s="1"/>
    </row>
    <row r="46" spans="1:8" ht="39.75" customHeight="1">
      <c r="A46" s="1"/>
      <c r="B46" s="1"/>
      <c r="C46" s="1"/>
      <c r="D46" s="1"/>
      <c r="E46" s="1"/>
      <c r="F46" s="1"/>
      <c r="G46" s="1"/>
      <c r="H46" s="1"/>
    </row>
    <row r="47" spans="1:8" ht="39.75" customHeight="1">
      <c r="A47" s="1"/>
      <c r="B47" s="1"/>
      <c r="C47" s="1"/>
      <c r="D47" s="1"/>
      <c r="E47" s="1"/>
      <c r="F47" s="1"/>
      <c r="G47" s="1"/>
      <c r="H47" s="1"/>
    </row>
    <row r="48" spans="1:8" ht="39.75" customHeight="1">
      <c r="A48" s="1"/>
      <c r="B48" s="1"/>
      <c r="C48" s="1"/>
      <c r="D48" s="1"/>
      <c r="E48" s="1"/>
      <c r="F48" s="1"/>
      <c r="G48" s="1"/>
      <c r="H48" s="1"/>
    </row>
    <row r="49" spans="1:8" ht="39.75" customHeight="1">
      <c r="A49" s="1"/>
      <c r="B49" s="1"/>
      <c r="C49" s="1"/>
      <c r="D49" s="1"/>
      <c r="E49" s="1"/>
      <c r="F49" s="1"/>
      <c r="G49" s="1"/>
      <c r="H49" s="1"/>
    </row>
    <row r="50" spans="1:8" ht="39.75" customHeight="1">
      <c r="A50" s="1"/>
      <c r="B50" s="1"/>
      <c r="C50" s="1"/>
      <c r="D50" s="1"/>
      <c r="E50" s="1"/>
      <c r="F50" s="1"/>
      <c r="G50" s="1"/>
      <c r="H50" s="1"/>
    </row>
    <row r="51" spans="1:8" ht="39.75" customHeight="1">
      <c r="A51" s="1"/>
      <c r="B51" s="1"/>
      <c r="C51" s="1"/>
      <c r="D51" s="1"/>
      <c r="E51" s="1"/>
      <c r="F51" s="1"/>
      <c r="G51" s="1"/>
      <c r="H51" s="1"/>
    </row>
  </sheetData>
  <sheetProtection/>
  <mergeCells count="5">
    <mergeCell ref="A2:H2"/>
    <mergeCell ref="A4:H4"/>
    <mergeCell ref="A5:B5"/>
    <mergeCell ref="A1:H1"/>
    <mergeCell ref="A3:H3"/>
  </mergeCells>
  <printOptions horizontalCentered="1"/>
  <pageMargins left="0.15748031496062992" right="0.2362204724409449" top="0.5511811023622047" bottom="0.7480314960629921" header="0.11811023622047245" footer="0.4330708661417323"/>
  <pageSetup horizontalDpi="300" verticalDpi="300" orientation="landscape" paperSize="9" scale="87" r:id="rId1"/>
  <headerFooter alignWithMargins="0">
    <oddFooter>&amp;L&amp;9Fuente: Fondo de Compensación del SOAT y del CAT&amp;R&amp;9&amp;P/&amp;N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="130" zoomScaleNormal="130" zoomScalePageLayoutView="0" workbookViewId="0" topLeftCell="A1">
      <selection activeCell="H23" sqref="H23"/>
    </sheetView>
  </sheetViews>
  <sheetFormatPr defaultColWidth="11.421875" defaultRowHeight="12.75"/>
  <cols>
    <col min="1" max="1" width="46.00390625" style="0" customWidth="1"/>
    <col min="2" max="2" width="11.7109375" style="0" customWidth="1"/>
    <col min="3" max="4" width="12.7109375" style="0" customWidth="1"/>
    <col min="5" max="5" width="11.57421875" style="0" customWidth="1"/>
    <col min="6" max="6" width="9.00390625" style="0" customWidth="1"/>
    <col min="7" max="7" width="13.00390625" style="0" bestFit="1" customWidth="1"/>
    <col min="8" max="8" width="14.00390625" style="0" customWidth="1"/>
    <col min="9" max="9" width="11.7109375" style="0" customWidth="1"/>
    <col min="10" max="10" width="11.8515625" style="0" bestFit="1" customWidth="1"/>
    <col min="11" max="12" width="12.7109375" style="0" customWidth="1"/>
    <col min="13" max="13" width="13.00390625" style="0" bestFit="1" customWidth="1"/>
    <col min="14" max="14" width="12.8515625" style="0" customWidth="1"/>
    <col min="15" max="15" width="12.8515625" style="0" bestFit="1" customWidth="1"/>
  </cols>
  <sheetData>
    <row r="1" spans="1:14" ht="13.5" thickBot="1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3.5" thickBot="1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3.5" thickBot="1">
      <c r="A3" s="75" t="str">
        <f>Hoja1!A3</f>
        <v>AL 31 DE DICIEMBRE DE 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5" ht="13.5" thickBo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3"/>
    </row>
    <row r="5" spans="1:15" ht="46.5" customHeight="1" thickBot="1">
      <c r="A5" s="31" t="s">
        <v>11</v>
      </c>
      <c r="B5" s="31" t="s">
        <v>25</v>
      </c>
      <c r="C5" s="31" t="s">
        <v>36</v>
      </c>
      <c r="D5" s="31" t="s">
        <v>37</v>
      </c>
      <c r="E5" s="31" t="s">
        <v>26</v>
      </c>
      <c r="F5" s="31"/>
      <c r="G5" s="43" t="s">
        <v>6</v>
      </c>
      <c r="H5" s="44" t="s">
        <v>7</v>
      </c>
      <c r="I5" s="45" t="s">
        <v>8</v>
      </c>
      <c r="J5" s="44" t="s">
        <v>9</v>
      </c>
      <c r="K5" s="45" t="s">
        <v>10</v>
      </c>
      <c r="L5" s="45" t="s">
        <v>32</v>
      </c>
      <c r="M5" s="46" t="s">
        <v>20</v>
      </c>
      <c r="N5" s="47" t="s">
        <v>19</v>
      </c>
      <c r="O5" s="48" t="s">
        <v>29</v>
      </c>
    </row>
    <row r="6" spans="1:14" ht="12.75">
      <c r="A6" s="35" t="s">
        <v>12</v>
      </c>
      <c r="B6" s="36"/>
      <c r="C6" s="37"/>
      <c r="D6" s="37"/>
      <c r="E6" s="37"/>
      <c r="F6" s="38"/>
      <c r="G6" s="39"/>
      <c r="H6" s="40"/>
      <c r="I6" s="40"/>
      <c r="J6" s="40"/>
      <c r="K6" s="40"/>
      <c r="L6" s="40"/>
      <c r="M6" s="41"/>
      <c r="N6" s="42"/>
    </row>
    <row r="7" spans="1:15" ht="12.75">
      <c r="A7" s="50" t="s">
        <v>39</v>
      </c>
      <c r="B7" s="28">
        <v>42362</v>
      </c>
      <c r="C7" s="59">
        <f>DATE(YEAR(B7)+2,MONTH(B7),DAY(B7))</f>
        <v>43093</v>
      </c>
      <c r="D7" s="59">
        <f>DATE(YEAR(C7),MONTH(C7)+1,DAY(C7))</f>
        <v>43124</v>
      </c>
      <c r="E7" s="58">
        <v>43122</v>
      </c>
      <c r="F7" s="60"/>
      <c r="G7" s="25">
        <v>15400</v>
      </c>
      <c r="H7" s="8"/>
      <c r="I7" s="8"/>
      <c r="J7" s="8"/>
      <c r="K7" s="54"/>
      <c r="L7" s="54"/>
      <c r="M7" s="8">
        <f>SUM(G7:L7)</f>
        <v>15400</v>
      </c>
      <c r="N7" s="11"/>
      <c r="O7" s="49"/>
    </row>
    <row r="8" spans="1:15" ht="12.75">
      <c r="A8" s="50" t="s">
        <v>38</v>
      </c>
      <c r="B8" s="28">
        <v>42376</v>
      </c>
      <c r="C8" s="59">
        <f>DATE(YEAR(B8)+2,MONTH(B8),DAY(B8))</f>
        <v>43107</v>
      </c>
      <c r="D8" s="59">
        <f>DATE(YEAR(C8),MONTH(C8)+1,DAY(C8))</f>
        <v>43138</v>
      </c>
      <c r="E8" s="58">
        <v>43117</v>
      </c>
      <c r="F8" s="60"/>
      <c r="G8" s="25">
        <v>15800</v>
      </c>
      <c r="H8" s="8"/>
      <c r="I8" s="8"/>
      <c r="J8" s="8"/>
      <c r="K8" s="54"/>
      <c r="L8" s="54"/>
      <c r="M8" s="8">
        <f>SUM(G8:L8)</f>
        <v>15800</v>
      </c>
      <c r="N8" s="11">
        <f>SUM(M7:M8)</f>
        <v>31200</v>
      </c>
      <c r="O8" s="49"/>
    </row>
    <row r="9" spans="1:15" ht="12.75">
      <c r="A9" s="35" t="s">
        <v>13</v>
      </c>
      <c r="B9" s="28"/>
      <c r="C9" s="59"/>
      <c r="D9" s="59"/>
      <c r="E9" s="51"/>
      <c r="F9" s="60"/>
      <c r="G9" s="25"/>
      <c r="H9" s="8"/>
      <c r="I9" s="8"/>
      <c r="J9" s="8"/>
      <c r="K9" s="54"/>
      <c r="L9" s="54"/>
      <c r="M9" s="8"/>
      <c r="N9" s="11"/>
      <c r="O9" s="49"/>
    </row>
    <row r="10" spans="1:15" ht="12.75">
      <c r="A10" s="53" t="s">
        <v>42</v>
      </c>
      <c r="B10" s="28"/>
      <c r="C10" s="59"/>
      <c r="D10" s="59"/>
      <c r="E10" s="51">
        <v>43132</v>
      </c>
      <c r="F10" s="60"/>
      <c r="G10" s="25"/>
      <c r="H10" s="8"/>
      <c r="I10" s="8"/>
      <c r="J10" s="8"/>
      <c r="K10" s="54"/>
      <c r="L10" s="54">
        <v>60400</v>
      </c>
      <c r="M10" s="8">
        <f>SUM(G10:L10)</f>
        <v>60400</v>
      </c>
      <c r="N10" s="11"/>
      <c r="O10" s="49"/>
    </row>
    <row r="11" spans="1:15" ht="12.75">
      <c r="A11" s="50" t="s">
        <v>40</v>
      </c>
      <c r="B11" s="28">
        <v>42387</v>
      </c>
      <c r="C11" s="59">
        <f>DATE(YEAR(B11)+2,MONTH(B11),DAY(B11))</f>
        <v>43118</v>
      </c>
      <c r="D11" s="59">
        <f>DATE(YEAR(C11),MONTH(C11)+1,DAY(C11))</f>
        <v>43149</v>
      </c>
      <c r="E11" s="58">
        <v>43132</v>
      </c>
      <c r="F11" s="60"/>
      <c r="G11" s="25">
        <v>15800</v>
      </c>
      <c r="H11" s="8"/>
      <c r="I11" s="8"/>
      <c r="J11" s="8"/>
      <c r="K11" s="54"/>
      <c r="L11" s="54"/>
      <c r="M11" s="8">
        <f>SUM(G11:L11)</f>
        <v>15800</v>
      </c>
      <c r="N11" s="11"/>
      <c r="O11" s="49"/>
    </row>
    <row r="12" spans="1:15" ht="12.75">
      <c r="A12" s="50" t="s">
        <v>41</v>
      </c>
      <c r="B12" s="28">
        <v>42408</v>
      </c>
      <c r="C12" s="59">
        <f>DATE(YEAR(B12)+2,MONTH(B12),DAY(B12))</f>
        <v>43139</v>
      </c>
      <c r="D12" s="59">
        <f>DATE(YEAR(C12),MONTH(C12)+1,DAY(C12))</f>
        <v>43167</v>
      </c>
      <c r="E12" s="58">
        <v>43152</v>
      </c>
      <c r="F12" s="60"/>
      <c r="G12" s="25"/>
      <c r="H12" s="8"/>
      <c r="I12" s="8">
        <v>15800</v>
      </c>
      <c r="J12" s="8"/>
      <c r="K12" s="54"/>
      <c r="L12" s="54"/>
      <c r="M12" s="8">
        <f>SUM(G12:L12)</f>
        <v>15800</v>
      </c>
      <c r="N12" s="11">
        <f>SUM(M10:M12)</f>
        <v>92000</v>
      </c>
      <c r="O12" s="49"/>
    </row>
    <row r="13" spans="1:15" ht="12.75">
      <c r="A13" s="35" t="s">
        <v>14</v>
      </c>
      <c r="B13" s="28"/>
      <c r="C13" s="59"/>
      <c r="D13" s="59"/>
      <c r="E13" s="51"/>
      <c r="F13" s="60"/>
      <c r="G13" s="25"/>
      <c r="H13" s="8"/>
      <c r="I13" s="61"/>
      <c r="J13" s="8"/>
      <c r="K13" s="54"/>
      <c r="L13" s="54"/>
      <c r="M13" s="61"/>
      <c r="N13" s="11"/>
      <c r="O13" s="49"/>
    </row>
    <row r="14" spans="1:15" ht="12.75">
      <c r="A14" s="53" t="s">
        <v>42</v>
      </c>
      <c r="B14" s="28"/>
      <c r="C14" s="59">
        <f aca="true" t="shared" si="0" ref="C14:C21">DATE(YEAR(B14)+2,MONTH(B14),DAY(B14))</f>
        <v>731</v>
      </c>
      <c r="D14" s="59">
        <f aca="true" t="shared" si="1" ref="D14:D21">DATE(YEAR(C14),MONTH(C14)+1,DAY(C14))</f>
        <v>762</v>
      </c>
      <c r="E14" s="58">
        <v>43154</v>
      </c>
      <c r="F14" s="60"/>
      <c r="G14" s="25"/>
      <c r="H14" s="8">
        <v>7900</v>
      </c>
      <c r="I14" s="61"/>
      <c r="J14" s="8"/>
      <c r="K14" s="54"/>
      <c r="L14" s="54"/>
      <c r="M14" s="8">
        <f aca="true" t="shared" si="2" ref="M14:M71">SUM(G14:L14)</f>
        <v>7900</v>
      </c>
      <c r="N14" s="11"/>
      <c r="O14" s="49"/>
    </row>
    <row r="15" spans="1:15" ht="12.75">
      <c r="A15" s="53" t="s">
        <v>42</v>
      </c>
      <c r="B15" s="28"/>
      <c r="C15" s="59">
        <f t="shared" si="0"/>
        <v>731</v>
      </c>
      <c r="D15" s="59">
        <f t="shared" si="1"/>
        <v>762</v>
      </c>
      <c r="E15" s="58">
        <v>43154</v>
      </c>
      <c r="F15" s="60"/>
      <c r="G15" s="25"/>
      <c r="H15" s="8">
        <v>15800</v>
      </c>
      <c r="I15" s="61"/>
      <c r="J15" s="8"/>
      <c r="K15" s="54"/>
      <c r="L15" s="54"/>
      <c r="M15" s="8">
        <f t="shared" si="2"/>
        <v>15800</v>
      </c>
      <c r="N15" s="11"/>
      <c r="O15" s="49"/>
    </row>
    <row r="16" spans="1:15" ht="12.75">
      <c r="A16" s="53" t="s">
        <v>42</v>
      </c>
      <c r="B16" s="28"/>
      <c r="C16" s="59">
        <f t="shared" si="0"/>
        <v>731</v>
      </c>
      <c r="D16" s="59">
        <f t="shared" si="1"/>
        <v>762</v>
      </c>
      <c r="E16" s="58">
        <v>43154</v>
      </c>
      <c r="F16" s="60"/>
      <c r="G16" s="25"/>
      <c r="H16" s="8">
        <v>15800</v>
      </c>
      <c r="I16" s="61"/>
      <c r="J16" s="8"/>
      <c r="K16" s="54"/>
      <c r="L16" s="54"/>
      <c r="M16" s="8">
        <f t="shared" si="2"/>
        <v>15800</v>
      </c>
      <c r="N16" s="11"/>
      <c r="O16" s="49"/>
    </row>
    <row r="17" spans="1:15" ht="12.75">
      <c r="A17" s="50" t="s">
        <v>43</v>
      </c>
      <c r="B17" s="28">
        <v>42416</v>
      </c>
      <c r="C17" s="59">
        <f t="shared" si="0"/>
        <v>43147</v>
      </c>
      <c r="D17" s="59">
        <f t="shared" si="1"/>
        <v>43175</v>
      </c>
      <c r="E17" s="51">
        <v>43166</v>
      </c>
      <c r="F17" s="60"/>
      <c r="G17" s="25">
        <v>15800</v>
      </c>
      <c r="H17" s="8"/>
      <c r="I17" s="61"/>
      <c r="J17" s="8"/>
      <c r="K17" s="54"/>
      <c r="L17" s="54"/>
      <c r="M17" s="8">
        <f t="shared" si="2"/>
        <v>15800</v>
      </c>
      <c r="N17" s="11"/>
      <c r="O17" s="49"/>
    </row>
    <row r="18" spans="1:15" ht="12.75">
      <c r="A18" s="50" t="s">
        <v>44</v>
      </c>
      <c r="B18" s="28">
        <v>42414</v>
      </c>
      <c r="C18" s="59">
        <f t="shared" si="0"/>
        <v>43145</v>
      </c>
      <c r="D18" s="59">
        <f t="shared" si="1"/>
        <v>43173</v>
      </c>
      <c r="E18" s="51">
        <v>43173</v>
      </c>
      <c r="F18" s="60"/>
      <c r="G18" s="25">
        <v>15800</v>
      </c>
      <c r="H18" s="8"/>
      <c r="I18" s="61"/>
      <c r="J18" s="8"/>
      <c r="K18" s="54"/>
      <c r="L18" s="54"/>
      <c r="M18" s="8">
        <f t="shared" si="2"/>
        <v>15800</v>
      </c>
      <c r="N18" s="11"/>
      <c r="O18" s="49"/>
    </row>
    <row r="19" spans="1:15" ht="12.75">
      <c r="A19" s="50" t="s">
        <v>45</v>
      </c>
      <c r="B19" s="28">
        <v>42424</v>
      </c>
      <c r="C19" s="59">
        <f t="shared" si="0"/>
        <v>43155</v>
      </c>
      <c r="D19" s="59">
        <f t="shared" si="1"/>
        <v>43183</v>
      </c>
      <c r="E19" s="51">
        <v>43173</v>
      </c>
      <c r="F19" s="60"/>
      <c r="G19" s="25">
        <v>15800</v>
      </c>
      <c r="H19" s="8"/>
      <c r="I19" s="61"/>
      <c r="J19" s="8"/>
      <c r="K19" s="54"/>
      <c r="L19" s="54"/>
      <c r="M19" s="8">
        <f t="shared" si="2"/>
        <v>15800</v>
      </c>
      <c r="N19" s="11"/>
      <c r="O19" s="49"/>
    </row>
    <row r="20" spans="1:15" ht="12.75">
      <c r="A20" s="50" t="s">
        <v>55</v>
      </c>
      <c r="B20" s="28">
        <v>42417</v>
      </c>
      <c r="C20" s="59">
        <f t="shared" si="0"/>
        <v>43148</v>
      </c>
      <c r="D20" s="59">
        <f t="shared" si="1"/>
        <v>43176</v>
      </c>
      <c r="E20" s="51">
        <v>43174</v>
      </c>
      <c r="F20" s="60"/>
      <c r="G20" s="25"/>
      <c r="H20" s="8"/>
      <c r="I20" s="8"/>
      <c r="J20" s="8"/>
      <c r="K20" s="61">
        <v>7900</v>
      </c>
      <c r="L20" s="54"/>
      <c r="M20" s="8">
        <f t="shared" si="2"/>
        <v>7900</v>
      </c>
      <c r="N20" s="11"/>
      <c r="O20" s="49"/>
    </row>
    <row r="21" spans="1:15" ht="12.75">
      <c r="A21" s="50" t="s">
        <v>56</v>
      </c>
      <c r="B21" s="28">
        <v>42436</v>
      </c>
      <c r="C21" s="59">
        <f t="shared" si="0"/>
        <v>43166</v>
      </c>
      <c r="D21" s="59">
        <f t="shared" si="1"/>
        <v>43197</v>
      </c>
      <c r="E21" s="51">
        <v>43174</v>
      </c>
      <c r="F21" s="60"/>
      <c r="G21" s="25"/>
      <c r="H21" s="8"/>
      <c r="I21" s="8"/>
      <c r="J21" s="8"/>
      <c r="K21" s="61">
        <v>15800</v>
      </c>
      <c r="L21" s="54"/>
      <c r="M21" s="8">
        <f t="shared" si="2"/>
        <v>15800</v>
      </c>
      <c r="N21" s="11">
        <f>SUM(M14:M21)</f>
        <v>110600</v>
      </c>
      <c r="O21" s="49"/>
    </row>
    <row r="22" spans="1:15" ht="12.75">
      <c r="A22" s="35" t="s">
        <v>15</v>
      </c>
      <c r="B22" s="28"/>
      <c r="C22" s="59"/>
      <c r="D22" s="59"/>
      <c r="E22" s="51"/>
      <c r="F22" s="60"/>
      <c r="G22" s="25"/>
      <c r="H22" s="8"/>
      <c r="I22" s="8"/>
      <c r="J22" s="8"/>
      <c r="K22" s="54"/>
      <c r="L22" s="54"/>
      <c r="M22" s="8"/>
      <c r="N22" s="11"/>
      <c r="O22" s="49"/>
    </row>
    <row r="23" spans="1:15" ht="12.75">
      <c r="A23" s="50" t="s">
        <v>46</v>
      </c>
      <c r="B23" s="28">
        <v>42433</v>
      </c>
      <c r="C23" s="59">
        <f>DATE(YEAR(B23)+2,MONTH(B23),DAY(B23))</f>
        <v>43163</v>
      </c>
      <c r="D23" s="59">
        <f>DATE(YEAR(C23),MONTH(C23)+1,DAY(C23))</f>
        <v>43194</v>
      </c>
      <c r="E23" s="51">
        <v>43192</v>
      </c>
      <c r="F23" s="60"/>
      <c r="G23" s="25">
        <v>15800</v>
      </c>
      <c r="H23" s="8"/>
      <c r="I23" s="8"/>
      <c r="J23" s="8"/>
      <c r="K23" s="54"/>
      <c r="L23" s="54"/>
      <c r="M23" s="8">
        <f t="shared" si="2"/>
        <v>15800</v>
      </c>
      <c r="N23" s="11"/>
      <c r="O23" s="49"/>
    </row>
    <row r="24" spans="1:15" ht="12.75">
      <c r="A24" s="50" t="s">
        <v>47</v>
      </c>
      <c r="B24" s="28">
        <v>42440</v>
      </c>
      <c r="C24" s="59">
        <f>DATE(YEAR(B24)+2,MONTH(B24),DAY(B24))</f>
        <v>43170</v>
      </c>
      <c r="D24" s="59">
        <f>DATE(YEAR(C24),MONTH(C24)+1,DAY(C24))</f>
        <v>43201</v>
      </c>
      <c r="E24" s="51">
        <v>43197</v>
      </c>
      <c r="F24" s="60"/>
      <c r="G24" s="25">
        <v>15800</v>
      </c>
      <c r="H24" s="8"/>
      <c r="I24" s="8"/>
      <c r="J24" s="8"/>
      <c r="K24" s="54"/>
      <c r="L24" s="54"/>
      <c r="M24" s="8">
        <f t="shared" si="2"/>
        <v>15800</v>
      </c>
      <c r="N24" s="11"/>
      <c r="O24" s="49"/>
    </row>
    <row r="25" spans="1:15" ht="12.75">
      <c r="A25" s="50" t="s">
        <v>48</v>
      </c>
      <c r="B25" s="28">
        <v>42462</v>
      </c>
      <c r="C25" s="59">
        <f>DATE(YEAR(B25)+2,MONTH(B25),DAY(B25))</f>
        <v>43192</v>
      </c>
      <c r="D25" s="59">
        <f>DATE(YEAR(C25),MONTH(C25)+1,DAY(C25))</f>
        <v>43222</v>
      </c>
      <c r="E25" s="51">
        <v>43217</v>
      </c>
      <c r="F25" s="60"/>
      <c r="G25" s="25">
        <v>15800</v>
      </c>
      <c r="H25" s="8"/>
      <c r="I25" s="8"/>
      <c r="J25" s="8"/>
      <c r="K25" s="54"/>
      <c r="L25" s="54"/>
      <c r="M25" s="8">
        <f t="shared" si="2"/>
        <v>15800</v>
      </c>
      <c r="N25" s="11"/>
      <c r="O25" s="49"/>
    </row>
    <row r="26" spans="1:15" ht="12.75">
      <c r="A26" s="50" t="s">
        <v>57</v>
      </c>
      <c r="B26" s="28">
        <v>42449</v>
      </c>
      <c r="C26" s="59">
        <f>DATE(YEAR(B26)+2,MONTH(B26),DAY(B26))</f>
        <v>43179</v>
      </c>
      <c r="D26" s="59">
        <f>DATE(YEAR(C26),MONTH(C26)+1,DAY(C26))</f>
        <v>43210</v>
      </c>
      <c r="E26" s="51">
        <v>43207</v>
      </c>
      <c r="F26" s="60"/>
      <c r="G26" s="25"/>
      <c r="H26" s="8"/>
      <c r="I26" s="8"/>
      <c r="J26" s="8"/>
      <c r="K26" s="61">
        <v>15800</v>
      </c>
      <c r="L26" s="54"/>
      <c r="M26" s="8">
        <f t="shared" si="2"/>
        <v>15800</v>
      </c>
      <c r="N26" s="11">
        <f>SUM(M23:M26)</f>
        <v>63200</v>
      </c>
      <c r="O26" s="49"/>
    </row>
    <row r="27" spans="1:15" ht="12.75">
      <c r="A27" s="35" t="s">
        <v>16</v>
      </c>
      <c r="B27" s="28"/>
      <c r="C27" s="59"/>
      <c r="D27" s="59"/>
      <c r="E27" s="51"/>
      <c r="F27" s="60"/>
      <c r="G27" s="25"/>
      <c r="H27" s="8"/>
      <c r="I27" s="8"/>
      <c r="J27" s="8"/>
      <c r="K27" s="54"/>
      <c r="L27" s="54"/>
      <c r="M27" s="8"/>
      <c r="N27" s="11"/>
      <c r="O27" s="49"/>
    </row>
    <row r="28" spans="1:15" ht="12.75">
      <c r="A28" s="50" t="s">
        <v>51</v>
      </c>
      <c r="B28" s="28">
        <v>42466</v>
      </c>
      <c r="C28" s="59">
        <f>DATE(YEAR(B28)+2,MONTH(B28),DAY(B28))</f>
        <v>43196</v>
      </c>
      <c r="D28" s="59">
        <f>DATE(YEAR(C28),MONTH(C28)+1,DAY(C28))</f>
        <v>43226</v>
      </c>
      <c r="E28" s="51">
        <v>43224</v>
      </c>
      <c r="F28" s="60"/>
      <c r="G28" s="25">
        <v>15800</v>
      </c>
      <c r="H28" s="8"/>
      <c r="I28" s="8"/>
      <c r="J28" s="8"/>
      <c r="K28" s="54"/>
      <c r="L28" s="54"/>
      <c r="M28" s="8">
        <f t="shared" si="2"/>
        <v>15800</v>
      </c>
      <c r="N28" s="11"/>
      <c r="O28" s="49"/>
    </row>
    <row r="29" spans="1:15" ht="12.75">
      <c r="A29" s="50" t="s">
        <v>52</v>
      </c>
      <c r="B29" s="28">
        <v>42466</v>
      </c>
      <c r="C29" s="59">
        <f>DATE(YEAR(B29)+2,MONTH(B29),DAY(B29))</f>
        <v>43196</v>
      </c>
      <c r="D29" s="59">
        <f>DATE(YEAR(C29),MONTH(C29)+1,DAY(C29))</f>
        <v>43226</v>
      </c>
      <c r="E29" s="51">
        <v>43224</v>
      </c>
      <c r="F29" s="60"/>
      <c r="G29" s="25">
        <v>15800</v>
      </c>
      <c r="H29" s="8"/>
      <c r="I29" s="8"/>
      <c r="J29" s="8"/>
      <c r="K29" s="54"/>
      <c r="L29" s="54"/>
      <c r="M29" s="8">
        <f t="shared" si="2"/>
        <v>15800</v>
      </c>
      <c r="N29" s="11"/>
      <c r="O29" s="49"/>
    </row>
    <row r="30" spans="1:15" ht="12.75">
      <c r="A30" s="50" t="s">
        <v>53</v>
      </c>
      <c r="B30" s="28">
        <v>42468</v>
      </c>
      <c r="C30" s="59">
        <f>DATE(YEAR(B30)+2,MONTH(B30),DAY(B30))</f>
        <v>43198</v>
      </c>
      <c r="D30" s="59">
        <f>DATE(YEAR(C30),MONTH(C30)+1,DAY(C30))</f>
        <v>43228</v>
      </c>
      <c r="E30" s="51">
        <v>43230</v>
      </c>
      <c r="F30" s="60"/>
      <c r="G30" s="25">
        <v>15800</v>
      </c>
      <c r="H30" s="8"/>
      <c r="I30" s="8"/>
      <c r="J30" s="8"/>
      <c r="K30" s="54"/>
      <c r="L30" s="54"/>
      <c r="M30" s="8">
        <f t="shared" si="2"/>
        <v>15800</v>
      </c>
      <c r="N30" s="11"/>
      <c r="O30" s="49"/>
    </row>
    <row r="31" spans="1:15" ht="12.75">
      <c r="A31" s="53" t="s">
        <v>42</v>
      </c>
      <c r="B31" s="28"/>
      <c r="C31" s="59"/>
      <c r="D31" s="59"/>
      <c r="E31" s="51">
        <v>43236</v>
      </c>
      <c r="F31" s="60"/>
      <c r="G31" s="25"/>
      <c r="H31" s="8"/>
      <c r="I31" s="8"/>
      <c r="J31" s="8"/>
      <c r="K31" s="54"/>
      <c r="L31" s="54">
        <v>15400</v>
      </c>
      <c r="M31" s="8">
        <f t="shared" si="2"/>
        <v>15400</v>
      </c>
      <c r="N31" s="11"/>
      <c r="O31" s="49"/>
    </row>
    <row r="32" spans="1:15" ht="12.75">
      <c r="A32" s="53" t="s">
        <v>42</v>
      </c>
      <c r="B32" s="28"/>
      <c r="C32" s="59"/>
      <c r="D32" s="59"/>
      <c r="E32" s="51">
        <v>43236</v>
      </c>
      <c r="F32" s="60"/>
      <c r="G32" s="25"/>
      <c r="H32" s="8"/>
      <c r="I32" s="8"/>
      <c r="J32" s="8"/>
      <c r="K32" s="54"/>
      <c r="L32" s="54">
        <v>15400</v>
      </c>
      <c r="M32" s="8">
        <f t="shared" si="2"/>
        <v>15400</v>
      </c>
      <c r="N32" s="11"/>
      <c r="O32" s="49"/>
    </row>
    <row r="33" spans="1:15" ht="12.75">
      <c r="A33" s="50" t="s">
        <v>54</v>
      </c>
      <c r="B33" s="28">
        <v>41732</v>
      </c>
      <c r="C33" s="59">
        <f>DATE(YEAR(B33)+2,MONTH(B33),DAY(B33))</f>
        <v>42463</v>
      </c>
      <c r="D33" s="59">
        <f>DATE(YEAR(C33),MONTH(C33)+1,DAY(C33))</f>
        <v>42493</v>
      </c>
      <c r="E33" s="51">
        <v>43234</v>
      </c>
      <c r="F33" s="60"/>
      <c r="G33" s="25"/>
      <c r="H33" s="8">
        <v>15200</v>
      </c>
      <c r="I33" s="8"/>
      <c r="J33" s="8"/>
      <c r="K33" s="54"/>
      <c r="L33" s="54"/>
      <c r="M33" s="8">
        <f t="shared" si="2"/>
        <v>15200</v>
      </c>
      <c r="N33" s="11"/>
      <c r="O33" s="49"/>
    </row>
    <row r="34" spans="1:15" ht="12.75">
      <c r="A34" s="50" t="s">
        <v>58</v>
      </c>
      <c r="B34" s="28">
        <v>42476</v>
      </c>
      <c r="C34" s="59">
        <f>DATE(YEAR(B34)+2,MONTH(B34),DAY(B34))</f>
        <v>43206</v>
      </c>
      <c r="D34" s="59">
        <f>DATE(YEAR(C34),MONTH(C34)+1,DAY(C34))</f>
        <v>43236</v>
      </c>
      <c r="E34" s="51">
        <v>43238</v>
      </c>
      <c r="F34" s="60"/>
      <c r="G34" s="25"/>
      <c r="H34" s="8"/>
      <c r="I34" s="8"/>
      <c r="J34" s="8"/>
      <c r="K34" s="61">
        <v>15800</v>
      </c>
      <c r="L34" s="54"/>
      <c r="M34" s="8">
        <f t="shared" si="2"/>
        <v>15800</v>
      </c>
      <c r="N34" s="11">
        <f>SUM(M28:M34)</f>
        <v>109200</v>
      </c>
      <c r="O34" s="49"/>
    </row>
    <row r="35" spans="1:15" ht="12.75">
      <c r="A35" s="35" t="s">
        <v>17</v>
      </c>
      <c r="B35" s="28"/>
      <c r="C35" s="59"/>
      <c r="D35" s="59"/>
      <c r="E35" s="51"/>
      <c r="F35" s="60"/>
      <c r="G35" s="25"/>
      <c r="H35" s="8"/>
      <c r="I35" s="8"/>
      <c r="J35" s="8"/>
      <c r="K35" s="54"/>
      <c r="L35" s="54"/>
      <c r="M35" s="8"/>
      <c r="N35" s="11"/>
      <c r="O35" s="49"/>
    </row>
    <row r="36" spans="1:15" ht="12.75">
      <c r="A36" s="50" t="s">
        <v>59</v>
      </c>
      <c r="B36" s="28">
        <v>42507</v>
      </c>
      <c r="C36" s="59">
        <f>DATE(YEAR(B36)+2,MONTH(B36),DAY(B36))</f>
        <v>43237</v>
      </c>
      <c r="D36" s="59">
        <f>DATE(YEAR(C36),MONTH(C36)+1,DAY(C36))</f>
        <v>43268</v>
      </c>
      <c r="E36" s="51">
        <v>43269</v>
      </c>
      <c r="F36" s="60"/>
      <c r="G36" s="25"/>
      <c r="H36" s="8"/>
      <c r="I36" s="8"/>
      <c r="J36" s="8"/>
      <c r="K36" s="61">
        <v>7900</v>
      </c>
      <c r="L36" s="54"/>
      <c r="M36" s="8">
        <f t="shared" si="2"/>
        <v>7900</v>
      </c>
      <c r="N36" s="11"/>
      <c r="O36" s="49"/>
    </row>
    <row r="37" spans="1:15" ht="12.75">
      <c r="A37" s="50" t="s">
        <v>60</v>
      </c>
      <c r="B37" s="28">
        <v>42505</v>
      </c>
      <c r="C37" s="59">
        <f>DATE(YEAR(B37)+2,MONTH(B37),DAY(B37))</f>
        <v>43235</v>
      </c>
      <c r="D37" s="59">
        <f>DATE(YEAR(C37),MONTH(C37)+1,DAY(C37))</f>
        <v>43266</v>
      </c>
      <c r="E37" s="51">
        <v>43269</v>
      </c>
      <c r="F37" s="60"/>
      <c r="G37" s="25"/>
      <c r="H37" s="8"/>
      <c r="I37" s="8"/>
      <c r="J37" s="8"/>
      <c r="K37" s="61">
        <v>2633.33</v>
      </c>
      <c r="L37" s="54"/>
      <c r="M37" s="8">
        <f t="shared" si="2"/>
        <v>2633.33</v>
      </c>
      <c r="N37" s="11"/>
      <c r="O37" s="49"/>
    </row>
    <row r="38" spans="1:15" ht="12.75">
      <c r="A38" s="68" t="s">
        <v>68</v>
      </c>
      <c r="B38" s="28">
        <v>42504</v>
      </c>
      <c r="C38" s="59">
        <f>DATE(YEAR(B38)+2,MONTH(B38),DAY(B38))</f>
        <v>43234</v>
      </c>
      <c r="D38" s="59">
        <f>DATE(YEAR(C38),MONTH(C38)+1,DAY(C38))</f>
        <v>43265</v>
      </c>
      <c r="E38" s="51">
        <v>43256</v>
      </c>
      <c r="F38" s="60"/>
      <c r="G38" s="25">
        <v>15800</v>
      </c>
      <c r="H38" s="8"/>
      <c r="I38" s="8"/>
      <c r="J38" s="8"/>
      <c r="K38" s="61"/>
      <c r="L38" s="54"/>
      <c r="M38" s="8">
        <f t="shared" si="2"/>
        <v>15800</v>
      </c>
      <c r="N38" s="11"/>
      <c r="O38" s="49"/>
    </row>
    <row r="39" spans="1:15" ht="12.75">
      <c r="A39" s="68" t="s">
        <v>69</v>
      </c>
      <c r="B39" s="28">
        <v>42524</v>
      </c>
      <c r="C39" s="59">
        <f>DATE(YEAR(B39)+2,MONTH(B39),DAY(B39))</f>
        <v>43254</v>
      </c>
      <c r="D39" s="59">
        <f>DATE(YEAR(C39),MONTH(C39)+1,DAY(C39))</f>
        <v>43284</v>
      </c>
      <c r="E39" s="51">
        <v>43271</v>
      </c>
      <c r="F39" s="60"/>
      <c r="G39" s="25">
        <v>15800</v>
      </c>
      <c r="H39" s="8"/>
      <c r="I39" s="8"/>
      <c r="J39" s="8"/>
      <c r="K39" s="61"/>
      <c r="L39" s="54"/>
      <c r="M39" s="8">
        <f t="shared" si="2"/>
        <v>15800</v>
      </c>
      <c r="N39" s="11"/>
      <c r="O39" s="49"/>
    </row>
    <row r="40" spans="1:15" ht="12.75">
      <c r="A40" s="68" t="s">
        <v>70</v>
      </c>
      <c r="B40" s="28">
        <v>42527</v>
      </c>
      <c r="C40" s="59">
        <f>DATE(YEAR(B40)+2,MONTH(B40),DAY(B40))</f>
        <v>43257</v>
      </c>
      <c r="D40" s="59">
        <f>DATE(YEAR(C40),MONTH(C40)+1,DAY(C40))</f>
        <v>43287</v>
      </c>
      <c r="E40" s="51">
        <v>43278</v>
      </c>
      <c r="F40" s="60"/>
      <c r="G40" s="25">
        <v>15800</v>
      </c>
      <c r="H40" s="8"/>
      <c r="I40" s="8"/>
      <c r="J40" s="8"/>
      <c r="K40" s="61"/>
      <c r="L40" s="54"/>
      <c r="M40" s="8">
        <f t="shared" si="2"/>
        <v>15800</v>
      </c>
      <c r="N40" s="11">
        <f>SUM(M36:M40)</f>
        <v>57933.33</v>
      </c>
      <c r="O40" s="49"/>
    </row>
    <row r="41" spans="1:15" ht="12.75">
      <c r="A41" s="35" t="s">
        <v>18</v>
      </c>
      <c r="B41" s="28"/>
      <c r="C41" s="59"/>
      <c r="D41" s="59"/>
      <c r="E41" s="51"/>
      <c r="F41" s="60"/>
      <c r="G41" s="25"/>
      <c r="H41" s="8"/>
      <c r="I41" s="8"/>
      <c r="J41" s="8"/>
      <c r="K41" s="61"/>
      <c r="L41" s="54"/>
      <c r="M41" s="8"/>
      <c r="N41" s="11"/>
      <c r="O41" s="49"/>
    </row>
    <row r="42" spans="1:15" ht="12.75">
      <c r="A42" s="50" t="s">
        <v>61</v>
      </c>
      <c r="B42" s="28">
        <v>42538</v>
      </c>
      <c r="C42" s="59">
        <f>DATE(YEAR(B42)+2,MONTH(B42),DAY(B42))</f>
        <v>43268</v>
      </c>
      <c r="D42" s="59">
        <f>DATE(YEAR(C42),MONTH(C42)+1,DAY(C42))</f>
        <v>43298</v>
      </c>
      <c r="E42" s="51">
        <v>43297</v>
      </c>
      <c r="F42" s="60"/>
      <c r="G42" s="25">
        <v>15800</v>
      </c>
      <c r="H42" s="8"/>
      <c r="I42" s="8"/>
      <c r="J42" s="8"/>
      <c r="K42" s="61"/>
      <c r="L42" s="54"/>
      <c r="M42" s="8">
        <f t="shared" si="2"/>
        <v>15800</v>
      </c>
      <c r="N42" s="11"/>
      <c r="O42" s="49"/>
    </row>
    <row r="43" spans="1:15" ht="12.75">
      <c r="A43" s="50" t="s">
        <v>62</v>
      </c>
      <c r="B43" s="28">
        <v>42544</v>
      </c>
      <c r="C43" s="59">
        <f>DATE(YEAR(B43)+2,MONTH(B43),DAY(B43))</f>
        <v>43274</v>
      </c>
      <c r="D43" s="59">
        <f>DATE(YEAR(C43),MONTH(C43)+1,DAY(C43))</f>
        <v>43304</v>
      </c>
      <c r="E43" s="51">
        <v>43301</v>
      </c>
      <c r="F43" s="60"/>
      <c r="G43" s="25">
        <v>15800</v>
      </c>
      <c r="H43" s="8"/>
      <c r="I43" s="8"/>
      <c r="J43" s="8"/>
      <c r="K43" s="61"/>
      <c r="L43" s="54"/>
      <c r="M43" s="8">
        <f t="shared" si="2"/>
        <v>15800</v>
      </c>
      <c r="N43" s="11"/>
      <c r="O43" s="49"/>
    </row>
    <row r="44" spans="1:15" ht="12.75">
      <c r="A44" s="50" t="s">
        <v>63</v>
      </c>
      <c r="B44" s="28">
        <v>42552</v>
      </c>
      <c r="C44" s="59">
        <f>DATE(YEAR(B44)+2,MONTH(B44),DAY(B44))</f>
        <v>43282</v>
      </c>
      <c r="D44" s="59">
        <f>DATE(YEAR(C44),MONTH(C44)+1,DAY(C44))</f>
        <v>43313</v>
      </c>
      <c r="E44" s="51">
        <v>43307</v>
      </c>
      <c r="F44" s="60"/>
      <c r="G44" s="25">
        <v>15800</v>
      </c>
      <c r="H44" s="8"/>
      <c r="I44" s="8"/>
      <c r="J44" s="8"/>
      <c r="K44" s="61"/>
      <c r="L44" s="54"/>
      <c r="M44" s="8">
        <f t="shared" si="2"/>
        <v>15800</v>
      </c>
      <c r="N44" s="11"/>
      <c r="O44" s="49"/>
    </row>
    <row r="45" spans="1:15" ht="12.75">
      <c r="A45" s="53" t="s">
        <v>42</v>
      </c>
      <c r="B45" s="28"/>
      <c r="C45" s="59"/>
      <c r="D45" s="59"/>
      <c r="E45" s="51">
        <v>43312</v>
      </c>
      <c r="F45" s="60"/>
      <c r="G45" s="25"/>
      <c r="H45" s="8"/>
      <c r="I45" s="8"/>
      <c r="J45" s="8"/>
      <c r="K45" s="61"/>
      <c r="L45" s="54">
        <v>16600</v>
      </c>
      <c r="M45" s="8">
        <f t="shared" si="2"/>
        <v>16600</v>
      </c>
      <c r="N45" s="11">
        <f>SUM(M42:M45)</f>
        <v>64000</v>
      </c>
      <c r="O45" s="49"/>
    </row>
    <row r="46" spans="1:15" ht="12.75">
      <c r="A46" s="35" t="s">
        <v>1</v>
      </c>
      <c r="B46" s="28"/>
      <c r="C46" s="59"/>
      <c r="D46" s="59"/>
      <c r="E46" s="51"/>
      <c r="F46" s="60"/>
      <c r="G46" s="25"/>
      <c r="H46" s="8"/>
      <c r="I46" s="8"/>
      <c r="J46" s="8"/>
      <c r="K46" s="61"/>
      <c r="L46" s="54"/>
      <c r="M46" s="8"/>
      <c r="N46" s="11"/>
      <c r="O46" s="49"/>
    </row>
    <row r="47" spans="1:15" ht="12.75">
      <c r="A47" s="50" t="s">
        <v>64</v>
      </c>
      <c r="B47" s="28">
        <v>42555</v>
      </c>
      <c r="C47" s="59">
        <f>DATE(YEAR(B47)+2,MONTH(B47),DAY(B47))</f>
        <v>43285</v>
      </c>
      <c r="D47" s="59">
        <f>DATE(YEAR(C47),MONTH(C47)+1,DAY(C47))</f>
        <v>43316</v>
      </c>
      <c r="E47" s="51">
        <v>43314</v>
      </c>
      <c r="F47" s="60"/>
      <c r="G47" s="25"/>
      <c r="H47" s="8">
        <v>15800</v>
      </c>
      <c r="I47" s="8"/>
      <c r="J47" s="8"/>
      <c r="K47" s="61"/>
      <c r="L47" s="54"/>
      <c r="M47" s="8">
        <f t="shared" si="2"/>
        <v>15800</v>
      </c>
      <c r="N47" s="11"/>
      <c r="O47" s="49"/>
    </row>
    <row r="48" spans="1:15" ht="12.75">
      <c r="A48" s="50" t="s">
        <v>65</v>
      </c>
      <c r="B48" s="28">
        <v>42597</v>
      </c>
      <c r="C48" s="59">
        <f>DATE(YEAR(B48)+2,MONTH(B48),DAY(B48))</f>
        <v>43327</v>
      </c>
      <c r="D48" s="59">
        <f>DATE(YEAR(C48),MONTH(C48)+1,DAY(C48))</f>
        <v>43358</v>
      </c>
      <c r="E48" s="51">
        <v>43339</v>
      </c>
      <c r="F48" s="60"/>
      <c r="G48" s="25">
        <v>15800</v>
      </c>
      <c r="H48" s="8"/>
      <c r="I48" s="8"/>
      <c r="J48" s="8"/>
      <c r="K48" s="61"/>
      <c r="L48" s="54"/>
      <c r="M48" s="8">
        <f t="shared" si="2"/>
        <v>15800</v>
      </c>
      <c r="N48" s="11"/>
      <c r="O48" s="49"/>
    </row>
    <row r="49" spans="1:15" ht="12.75">
      <c r="A49" s="50" t="s">
        <v>66</v>
      </c>
      <c r="B49" s="28">
        <v>42603</v>
      </c>
      <c r="C49" s="59">
        <f>DATE(YEAR(B49)+2,MONTH(B49),DAY(B49))</f>
        <v>43333</v>
      </c>
      <c r="D49" s="59">
        <f>DATE(YEAR(C49),MONTH(C49)+1,DAY(C49))</f>
        <v>43364</v>
      </c>
      <c r="E49" s="51">
        <v>43346</v>
      </c>
      <c r="F49" s="60"/>
      <c r="G49" s="25">
        <v>15800</v>
      </c>
      <c r="H49" s="8"/>
      <c r="I49" s="8"/>
      <c r="J49" s="8"/>
      <c r="K49" s="54"/>
      <c r="L49" s="54"/>
      <c r="M49" s="8">
        <f t="shared" si="2"/>
        <v>15800</v>
      </c>
      <c r="N49" s="11">
        <f>SUM(M47:M49)</f>
        <v>47400</v>
      </c>
      <c r="O49" s="49"/>
    </row>
    <row r="50" spans="1:15" ht="12.75">
      <c r="A50" s="35" t="s">
        <v>2</v>
      </c>
      <c r="B50" s="28"/>
      <c r="C50" s="59"/>
      <c r="D50" s="59"/>
      <c r="E50" s="51"/>
      <c r="F50" s="60"/>
      <c r="G50" s="25"/>
      <c r="H50" s="8"/>
      <c r="I50" s="8"/>
      <c r="J50" s="8"/>
      <c r="K50" s="54"/>
      <c r="L50" s="54"/>
      <c r="M50" s="8"/>
      <c r="N50" s="11"/>
      <c r="O50" s="49"/>
    </row>
    <row r="51" spans="1:15" ht="12.75">
      <c r="A51" s="50" t="s">
        <v>71</v>
      </c>
      <c r="B51" s="28">
        <v>42601</v>
      </c>
      <c r="C51" s="59">
        <f>DATE(YEAR(B51)+2,MONTH(B51),DAY(B51))</f>
        <v>43331</v>
      </c>
      <c r="D51" s="59">
        <f>DATE(YEAR(C51),MONTH(C51)+1,DAY(C51))</f>
        <v>43362</v>
      </c>
      <c r="E51" s="51">
        <v>43356</v>
      </c>
      <c r="F51" s="60"/>
      <c r="G51" s="25">
        <v>15800</v>
      </c>
      <c r="H51" s="8"/>
      <c r="I51" s="8"/>
      <c r="J51" s="8"/>
      <c r="K51" s="54"/>
      <c r="L51" s="54"/>
      <c r="M51" s="8">
        <f t="shared" si="2"/>
        <v>15800</v>
      </c>
      <c r="N51" s="11"/>
      <c r="O51" s="49"/>
    </row>
    <row r="52" spans="1:15" ht="12.75">
      <c r="A52" s="50" t="s">
        <v>72</v>
      </c>
      <c r="B52" s="28">
        <v>42606</v>
      </c>
      <c r="C52" s="59">
        <f>DATE(YEAR(B52)+2,MONTH(B52),DAY(B52))</f>
        <v>43336</v>
      </c>
      <c r="D52" s="59">
        <f>DATE(YEAR(C52),MONTH(C52)+1,DAY(C52))</f>
        <v>43367</v>
      </c>
      <c r="E52" s="51">
        <v>43363</v>
      </c>
      <c r="F52" s="60"/>
      <c r="G52" s="25"/>
      <c r="H52" s="8">
        <v>15800</v>
      </c>
      <c r="I52" s="8"/>
      <c r="J52" s="8"/>
      <c r="K52" s="54"/>
      <c r="L52" s="54"/>
      <c r="M52" s="8">
        <f t="shared" si="2"/>
        <v>15800</v>
      </c>
      <c r="N52" s="11"/>
      <c r="O52" s="49"/>
    </row>
    <row r="53" spans="1:15" ht="12.75">
      <c r="A53" s="50" t="s">
        <v>73</v>
      </c>
      <c r="B53" s="28">
        <v>42518</v>
      </c>
      <c r="C53" s="59">
        <f>DATE(YEAR(B53)+2,MONTH(B53),DAY(B53))</f>
        <v>43248</v>
      </c>
      <c r="D53" s="59">
        <f>DATE(YEAR(C53),MONTH(C53)+1,DAY(C53))</f>
        <v>43279</v>
      </c>
      <c r="E53" s="51">
        <v>43363</v>
      </c>
      <c r="F53" s="60"/>
      <c r="G53" s="25"/>
      <c r="H53" s="8">
        <v>15800</v>
      </c>
      <c r="I53" s="8"/>
      <c r="J53" s="8"/>
      <c r="K53" s="54"/>
      <c r="L53" s="54"/>
      <c r="M53" s="8">
        <f t="shared" si="2"/>
        <v>15800</v>
      </c>
      <c r="N53" s="11"/>
      <c r="O53" s="49"/>
    </row>
    <row r="54" spans="1:14" ht="12.75">
      <c r="A54" s="50" t="s">
        <v>74</v>
      </c>
      <c r="B54" s="28">
        <v>42518</v>
      </c>
      <c r="C54" s="21">
        <f>DATE(YEAR(B54)+2,MONTH(B54),DAY(B54))</f>
        <v>43248</v>
      </c>
      <c r="D54" s="21">
        <f>DATE(YEAR(C54),MONTH(C54)+1,DAY(C54))</f>
        <v>43279</v>
      </c>
      <c r="E54" s="51">
        <v>43363</v>
      </c>
      <c r="F54" s="60"/>
      <c r="G54" s="25"/>
      <c r="H54" s="8">
        <v>15800</v>
      </c>
      <c r="I54" s="8"/>
      <c r="J54" s="8"/>
      <c r="K54" s="8"/>
      <c r="L54" s="8"/>
      <c r="M54" s="8">
        <f t="shared" si="2"/>
        <v>15800</v>
      </c>
      <c r="N54" s="11">
        <f>SUM(M51:M54)</f>
        <v>63200</v>
      </c>
    </row>
    <row r="55" spans="1:14" ht="12.75">
      <c r="A55" s="35" t="s">
        <v>3</v>
      </c>
      <c r="B55" s="28"/>
      <c r="C55" s="21"/>
      <c r="D55" s="21"/>
      <c r="E55" s="51"/>
      <c r="F55" s="60"/>
      <c r="G55" s="25"/>
      <c r="H55" s="8"/>
      <c r="I55" s="8"/>
      <c r="J55" s="8"/>
      <c r="K55" s="8"/>
      <c r="L55" s="8"/>
      <c r="M55" s="8"/>
      <c r="N55" s="11"/>
    </row>
    <row r="56" spans="1:14" ht="12.75">
      <c r="A56" s="50" t="s">
        <v>75</v>
      </c>
      <c r="B56" s="28">
        <v>42645</v>
      </c>
      <c r="C56" s="21">
        <f>DATE(YEAR(B56)+2,MONTH(B56),DAY(B56))</f>
        <v>43375</v>
      </c>
      <c r="D56" s="21">
        <f>DATE(YEAR(C56),MONTH(C56)+1,DAY(C56))</f>
        <v>43406</v>
      </c>
      <c r="E56" s="51">
        <v>43385</v>
      </c>
      <c r="F56" s="60"/>
      <c r="G56" s="25"/>
      <c r="H56" s="8"/>
      <c r="I56" s="8"/>
      <c r="J56" s="8"/>
      <c r="K56" s="8">
        <v>7900</v>
      </c>
      <c r="L56" s="8"/>
      <c r="M56" s="8">
        <f t="shared" si="2"/>
        <v>7900</v>
      </c>
      <c r="N56" s="11"/>
    </row>
    <row r="57" spans="1:14" ht="12.75">
      <c r="A57" s="53" t="s">
        <v>42</v>
      </c>
      <c r="B57" s="28"/>
      <c r="C57" s="21"/>
      <c r="D57" s="21"/>
      <c r="E57" s="51">
        <v>43384</v>
      </c>
      <c r="F57" s="60"/>
      <c r="G57" s="25"/>
      <c r="H57" s="8"/>
      <c r="I57" s="8"/>
      <c r="J57" s="8"/>
      <c r="K57" s="8"/>
      <c r="L57" s="54">
        <v>15800</v>
      </c>
      <c r="M57" s="8">
        <f t="shared" si="2"/>
        <v>15800</v>
      </c>
      <c r="N57" s="11">
        <f>SUM(M56:M57)</f>
        <v>23700</v>
      </c>
    </row>
    <row r="58" spans="1:14" ht="12.75">
      <c r="A58" s="35" t="s">
        <v>4</v>
      </c>
      <c r="B58" s="28"/>
      <c r="C58" s="21"/>
      <c r="D58" s="21"/>
      <c r="E58" s="51"/>
      <c r="F58" s="60"/>
      <c r="G58" s="25"/>
      <c r="H58" s="8"/>
      <c r="I58" s="8"/>
      <c r="J58" s="8"/>
      <c r="K58" s="8"/>
      <c r="L58" s="54"/>
      <c r="M58" s="8"/>
      <c r="N58" s="11"/>
    </row>
    <row r="59" spans="1:14" ht="12.75">
      <c r="A59" s="50" t="s">
        <v>76</v>
      </c>
      <c r="B59" s="28">
        <v>42650</v>
      </c>
      <c r="C59" s="21">
        <f>DATE(YEAR(B59)+2,MONTH(B59),DAY(B59))</f>
        <v>43380</v>
      </c>
      <c r="D59" s="21">
        <f>DATE(YEAR(C59),MONTH(C59)+1,DAY(C59))</f>
        <v>43411</v>
      </c>
      <c r="E59" s="51">
        <v>43411</v>
      </c>
      <c r="F59" s="60"/>
      <c r="G59" s="25">
        <v>15800</v>
      </c>
      <c r="H59" s="8"/>
      <c r="I59" s="8"/>
      <c r="J59" s="8"/>
      <c r="K59" s="8"/>
      <c r="L59" s="54"/>
      <c r="M59" s="8">
        <f t="shared" si="2"/>
        <v>15800</v>
      </c>
      <c r="N59" s="11"/>
    </row>
    <row r="60" spans="1:14" ht="12.75">
      <c r="A60" s="50" t="s">
        <v>77</v>
      </c>
      <c r="B60" s="28">
        <v>42669</v>
      </c>
      <c r="C60" s="21">
        <f>DATE(YEAR(B60)+2,MONTH(B60),DAY(B60))</f>
        <v>43399</v>
      </c>
      <c r="D60" s="21">
        <f>DATE(YEAR(C60),MONTH(C60)+1,DAY(C60))</f>
        <v>43430</v>
      </c>
      <c r="E60" s="51">
        <v>43413</v>
      </c>
      <c r="F60" s="60"/>
      <c r="G60" s="25">
        <v>15800</v>
      </c>
      <c r="H60" s="8"/>
      <c r="I60" s="8"/>
      <c r="J60" s="8"/>
      <c r="K60" s="8"/>
      <c r="L60" s="54"/>
      <c r="M60" s="8">
        <f t="shared" si="2"/>
        <v>15800</v>
      </c>
      <c r="N60" s="11"/>
    </row>
    <row r="61" spans="1:14" ht="12.75">
      <c r="A61" s="53" t="s">
        <v>42</v>
      </c>
      <c r="B61" s="28"/>
      <c r="C61" s="21"/>
      <c r="D61" s="21"/>
      <c r="E61" s="51">
        <v>43423</v>
      </c>
      <c r="F61" s="60"/>
      <c r="G61" s="25"/>
      <c r="H61" s="8"/>
      <c r="I61" s="8"/>
      <c r="J61" s="8"/>
      <c r="K61" s="8"/>
      <c r="L61" s="54">
        <v>15800</v>
      </c>
      <c r="M61" s="8">
        <f t="shared" si="2"/>
        <v>15800</v>
      </c>
      <c r="N61" s="11">
        <f>SUM(M59:M61)</f>
        <v>47400</v>
      </c>
    </row>
    <row r="62" spans="1:14" ht="12.75">
      <c r="A62" s="35" t="s">
        <v>5</v>
      </c>
      <c r="B62" s="28"/>
      <c r="C62" s="21"/>
      <c r="D62" s="21"/>
      <c r="E62" s="51"/>
      <c r="F62" s="60"/>
      <c r="G62" s="25"/>
      <c r="H62" s="8"/>
      <c r="I62" s="8"/>
      <c r="J62" s="8"/>
      <c r="K62" s="8"/>
      <c r="L62" s="54"/>
      <c r="M62" s="8"/>
      <c r="N62" s="11"/>
    </row>
    <row r="63" spans="1:14" ht="12.75">
      <c r="A63" s="50" t="s">
        <v>79</v>
      </c>
      <c r="B63" s="28">
        <v>42679</v>
      </c>
      <c r="C63" s="21">
        <f aca="true" t="shared" si="3" ref="C63:C71">DATE(YEAR(B63)+2,MONTH(B63),DAY(B63))</f>
        <v>43409</v>
      </c>
      <c r="D63" s="21">
        <f aca="true" t="shared" si="4" ref="D63:D71">DATE(YEAR(C63),MONTH(C63)+1,DAY(C63))</f>
        <v>43439</v>
      </c>
      <c r="E63" s="51">
        <v>43437</v>
      </c>
      <c r="F63" s="60"/>
      <c r="G63" s="25">
        <v>15800</v>
      </c>
      <c r="H63" s="8"/>
      <c r="I63" s="8"/>
      <c r="J63" s="8"/>
      <c r="K63" s="8"/>
      <c r="L63" s="54"/>
      <c r="M63" s="8">
        <f t="shared" si="2"/>
        <v>15800</v>
      </c>
      <c r="N63" s="11"/>
    </row>
    <row r="64" spans="1:14" ht="12.75">
      <c r="A64" s="50" t="s">
        <v>80</v>
      </c>
      <c r="B64" s="28">
        <v>42704</v>
      </c>
      <c r="C64" s="21">
        <f t="shared" si="3"/>
        <v>43434</v>
      </c>
      <c r="D64" s="21">
        <f t="shared" si="4"/>
        <v>43464</v>
      </c>
      <c r="E64" s="51">
        <v>43437</v>
      </c>
      <c r="F64" s="60"/>
      <c r="G64" s="25">
        <v>15800</v>
      </c>
      <c r="H64" s="8"/>
      <c r="I64" s="8"/>
      <c r="J64" s="8"/>
      <c r="K64" s="8"/>
      <c r="L64" s="54"/>
      <c r="M64" s="8">
        <f t="shared" si="2"/>
        <v>15800</v>
      </c>
      <c r="N64" s="11"/>
    </row>
    <row r="65" spans="1:14" ht="12.75">
      <c r="A65" s="50" t="s">
        <v>81</v>
      </c>
      <c r="B65" s="28">
        <v>43397</v>
      </c>
      <c r="C65" s="21">
        <f t="shared" si="3"/>
        <v>44128</v>
      </c>
      <c r="D65" s="21">
        <f t="shared" si="4"/>
        <v>44159</v>
      </c>
      <c r="E65" s="51">
        <v>43452</v>
      </c>
      <c r="F65" s="60"/>
      <c r="G65" s="25">
        <v>15800</v>
      </c>
      <c r="H65" s="8"/>
      <c r="I65" s="8"/>
      <c r="J65" s="8"/>
      <c r="K65" s="8"/>
      <c r="L65" s="54"/>
      <c r="M65" s="8">
        <f t="shared" si="2"/>
        <v>15800</v>
      </c>
      <c r="N65" s="11"/>
    </row>
    <row r="66" spans="1:14" ht="12.75">
      <c r="A66" s="50" t="s">
        <v>86</v>
      </c>
      <c r="B66" s="28">
        <v>42639</v>
      </c>
      <c r="C66" s="21">
        <f t="shared" si="3"/>
        <v>43369</v>
      </c>
      <c r="D66" s="21">
        <f t="shared" si="4"/>
        <v>43399</v>
      </c>
      <c r="E66" s="51">
        <v>43453</v>
      </c>
      <c r="F66" s="60"/>
      <c r="G66" s="25"/>
      <c r="H66" s="8">
        <v>7900</v>
      </c>
      <c r="I66" s="8"/>
      <c r="J66" s="8"/>
      <c r="K66" s="8"/>
      <c r="L66" s="54"/>
      <c r="M66" s="8">
        <f t="shared" si="2"/>
        <v>7900</v>
      </c>
      <c r="N66" s="11"/>
    </row>
    <row r="67" spans="1:14" ht="12.75">
      <c r="A67" s="50" t="s">
        <v>87</v>
      </c>
      <c r="B67" s="28">
        <v>42616</v>
      </c>
      <c r="C67" s="21">
        <f t="shared" si="3"/>
        <v>43346</v>
      </c>
      <c r="D67" s="21">
        <f t="shared" si="4"/>
        <v>43376</v>
      </c>
      <c r="E67" s="51">
        <v>43453</v>
      </c>
      <c r="F67" s="60"/>
      <c r="G67" s="25"/>
      <c r="H67" s="8">
        <v>15800</v>
      </c>
      <c r="I67" s="8"/>
      <c r="J67" s="8"/>
      <c r="K67" s="8"/>
      <c r="L67" s="54"/>
      <c r="M67" s="8">
        <f t="shared" si="2"/>
        <v>15800</v>
      </c>
      <c r="N67" s="11"/>
    </row>
    <row r="68" spans="1:14" ht="12.75">
      <c r="A68" s="50" t="s">
        <v>82</v>
      </c>
      <c r="B68" s="28">
        <v>42708</v>
      </c>
      <c r="C68" s="21">
        <f t="shared" si="3"/>
        <v>43438</v>
      </c>
      <c r="D68" s="21">
        <f t="shared" si="4"/>
        <v>43469</v>
      </c>
      <c r="E68" s="51">
        <v>43462</v>
      </c>
      <c r="F68" s="60"/>
      <c r="G68" s="25">
        <v>15800</v>
      </c>
      <c r="H68" s="8"/>
      <c r="I68" s="8"/>
      <c r="J68" s="8"/>
      <c r="K68" s="8"/>
      <c r="L68" s="54"/>
      <c r="M68" s="8">
        <f t="shared" si="2"/>
        <v>15800</v>
      </c>
      <c r="N68" s="11"/>
    </row>
    <row r="69" spans="1:14" ht="12.75">
      <c r="A69" s="50" t="s">
        <v>83</v>
      </c>
      <c r="B69" s="28">
        <v>42726</v>
      </c>
      <c r="C69" s="21">
        <f t="shared" si="3"/>
        <v>43456</v>
      </c>
      <c r="D69" s="21">
        <f t="shared" si="4"/>
        <v>43487</v>
      </c>
      <c r="E69" s="51">
        <v>43462</v>
      </c>
      <c r="F69" s="60"/>
      <c r="G69" s="25">
        <v>15800</v>
      </c>
      <c r="H69" s="8"/>
      <c r="I69" s="8"/>
      <c r="J69" s="8"/>
      <c r="K69" s="8"/>
      <c r="L69" s="54"/>
      <c r="M69" s="8">
        <f t="shared" si="2"/>
        <v>15800</v>
      </c>
      <c r="N69" s="11"/>
    </row>
    <row r="70" spans="1:14" ht="12.75">
      <c r="A70" s="50" t="s">
        <v>84</v>
      </c>
      <c r="B70" s="28">
        <v>42731</v>
      </c>
      <c r="C70" s="21">
        <f t="shared" si="3"/>
        <v>43461</v>
      </c>
      <c r="D70" s="21">
        <f t="shared" si="4"/>
        <v>43492</v>
      </c>
      <c r="E70" s="51">
        <v>43462</v>
      </c>
      <c r="F70" s="60"/>
      <c r="G70" s="25">
        <v>15800</v>
      </c>
      <c r="H70" s="8"/>
      <c r="I70" s="8"/>
      <c r="J70" s="8"/>
      <c r="K70" s="8"/>
      <c r="L70" s="54"/>
      <c r="M70" s="8">
        <f t="shared" si="2"/>
        <v>15800</v>
      </c>
      <c r="N70" s="11"/>
    </row>
    <row r="71" spans="1:14" ht="12.75">
      <c r="A71" s="50" t="s">
        <v>85</v>
      </c>
      <c r="B71" s="28">
        <v>42731</v>
      </c>
      <c r="C71" s="21">
        <f t="shared" si="3"/>
        <v>43461</v>
      </c>
      <c r="D71" s="21">
        <f t="shared" si="4"/>
        <v>43492</v>
      </c>
      <c r="E71" s="51">
        <v>43462</v>
      </c>
      <c r="F71" s="60"/>
      <c r="G71" s="25">
        <v>15800</v>
      </c>
      <c r="H71" s="8"/>
      <c r="I71" s="8"/>
      <c r="J71" s="8"/>
      <c r="K71" s="8"/>
      <c r="L71" s="54"/>
      <c r="M71" s="8">
        <f t="shared" si="2"/>
        <v>15800</v>
      </c>
      <c r="N71" s="11">
        <f>SUM(M63:M71)</f>
        <v>134300</v>
      </c>
    </row>
    <row r="72" spans="1:14" ht="12.75">
      <c r="A72" s="22"/>
      <c r="B72" s="9"/>
      <c r="C72" s="19"/>
      <c r="D72" s="19"/>
      <c r="E72" s="19"/>
      <c r="F72" s="27"/>
      <c r="G72" s="25"/>
      <c r="H72" s="7"/>
      <c r="I72" s="7"/>
      <c r="J72" s="7"/>
      <c r="K72" s="7"/>
      <c r="L72" s="7"/>
      <c r="M72" s="8"/>
      <c r="N72" s="10"/>
    </row>
    <row r="73" spans="1:14" ht="13.5" thickBot="1">
      <c r="A73" s="24" t="s">
        <v>19</v>
      </c>
      <c r="B73" s="4"/>
      <c r="C73" s="20"/>
      <c r="D73" s="20"/>
      <c r="E73" s="20"/>
      <c r="F73" s="30"/>
      <c r="G73" s="26">
        <f aca="true" t="shared" si="5" ref="G73:N73">SUM(G6:G72)</f>
        <v>473600</v>
      </c>
      <c r="H73" s="5">
        <f t="shared" si="5"/>
        <v>141600</v>
      </c>
      <c r="I73" s="5">
        <f t="shared" si="5"/>
        <v>15800</v>
      </c>
      <c r="J73" s="5">
        <f t="shared" si="5"/>
        <v>0</v>
      </c>
      <c r="K73" s="5">
        <f t="shared" si="5"/>
        <v>73733.33</v>
      </c>
      <c r="L73" s="5">
        <f t="shared" si="5"/>
        <v>139400</v>
      </c>
      <c r="M73" s="5">
        <f t="shared" si="5"/>
        <v>844133.3300000001</v>
      </c>
      <c r="N73" s="6">
        <f t="shared" si="5"/>
        <v>844133.3300000001</v>
      </c>
    </row>
    <row r="76" spans="1:6" ht="12.75">
      <c r="A76" s="16"/>
      <c r="B76" s="16"/>
      <c r="C76" s="16"/>
      <c r="D76" s="16"/>
      <c r="E76" s="16"/>
      <c r="F76" s="16"/>
    </row>
    <row r="77" ht="12.75">
      <c r="H77" s="18"/>
    </row>
  </sheetData>
  <sheetProtection/>
  <mergeCells count="4">
    <mergeCell ref="A2:N2"/>
    <mergeCell ref="A4:N4"/>
    <mergeCell ref="A1:N1"/>
    <mergeCell ref="A3:N3"/>
  </mergeCells>
  <printOptions horizontalCentered="1"/>
  <pageMargins left="0.15748031496062992" right="0.2362204724409449" top="0.71" bottom="0.92" header="0" footer="0.3937007874015748"/>
  <pageSetup horizontalDpi="600" verticalDpi="600" orientation="landscape" paperSize="9" scale="70" r:id="rId1"/>
  <headerFooter alignWithMargins="0">
    <oddFooter>&amp;LFuente: Fondo de Compensación del SOAT y del CAT&amp;R&amp;P/&amp;N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0.140625" style="0" customWidth="1"/>
    <col min="2" max="2" width="39.57421875" style="0" bestFit="1" customWidth="1"/>
    <col min="3" max="4" width="13.8515625" style="0" customWidth="1"/>
    <col min="5" max="5" width="12.00390625" style="0" customWidth="1"/>
    <col min="6" max="6" width="13.28125" style="0" customWidth="1"/>
    <col min="7" max="7" width="7.00390625" style="0" customWidth="1"/>
    <col min="8" max="9" width="11.8515625" style="0" bestFit="1" customWidth="1"/>
  </cols>
  <sheetData>
    <row r="1" spans="1:9" ht="13.5" thickBot="1">
      <c r="A1" s="74" t="s">
        <v>35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28</v>
      </c>
      <c r="B2" s="76"/>
      <c r="C2" s="76"/>
      <c r="D2" s="76"/>
      <c r="E2" s="76"/>
      <c r="F2" s="76"/>
      <c r="G2" s="76"/>
      <c r="H2" s="76"/>
      <c r="I2" s="77"/>
    </row>
    <row r="3" spans="1:9" ht="13.5" thickBot="1">
      <c r="A3" s="75" t="str">
        <f>Hoja1!A3</f>
        <v>AL 31 DE DICIEMBRE DE 2018</v>
      </c>
      <c r="B3" s="76"/>
      <c r="C3" s="76"/>
      <c r="D3" s="76"/>
      <c r="E3" s="76"/>
      <c r="F3" s="76"/>
      <c r="G3" s="76"/>
      <c r="H3" s="76"/>
      <c r="I3" s="77"/>
    </row>
    <row r="4" spans="1:9" ht="13.5" thickBot="1">
      <c r="A4" s="78" t="s">
        <v>0</v>
      </c>
      <c r="B4" s="79"/>
      <c r="C4" s="79"/>
      <c r="D4" s="79"/>
      <c r="E4" s="79"/>
      <c r="F4" s="79"/>
      <c r="G4" s="79"/>
      <c r="H4" s="79"/>
      <c r="I4" s="80"/>
    </row>
    <row r="5" spans="1:9" ht="39.75" thickBot="1">
      <c r="A5" s="31" t="s">
        <v>30</v>
      </c>
      <c r="B5" s="31" t="s">
        <v>31</v>
      </c>
      <c r="C5" s="31" t="s">
        <v>25</v>
      </c>
      <c r="D5" s="31" t="s">
        <v>36</v>
      </c>
      <c r="E5" s="31" t="s">
        <v>37</v>
      </c>
      <c r="F5" s="31" t="s">
        <v>26</v>
      </c>
      <c r="G5" s="31" t="s">
        <v>27</v>
      </c>
      <c r="H5" s="46" t="s">
        <v>20</v>
      </c>
      <c r="I5" s="47" t="s">
        <v>19</v>
      </c>
    </row>
    <row r="6" spans="1:9" ht="12.75">
      <c r="A6" s="35" t="s">
        <v>50</v>
      </c>
      <c r="B6" s="64" t="s">
        <v>49</v>
      </c>
      <c r="C6" s="56">
        <v>42458</v>
      </c>
      <c r="D6" s="57">
        <f>DATE(YEAR(C6)+2,MONTH(C6),DAY(C6))</f>
        <v>43188</v>
      </c>
      <c r="E6" s="57">
        <f>DATE(YEAR(D6),MONTH(D6)+1,DAY(D6))</f>
        <v>43219</v>
      </c>
      <c r="F6" s="57">
        <v>43201</v>
      </c>
      <c r="G6" s="38">
        <f>IF((D6-E6)&lt;0,0,(D6-E6))</f>
        <v>0</v>
      </c>
      <c r="H6" s="41">
        <v>15800</v>
      </c>
      <c r="I6" s="42">
        <v>15800</v>
      </c>
    </row>
    <row r="7" spans="1:9" ht="12.75">
      <c r="A7" s="62"/>
      <c r="B7" s="65" t="s">
        <v>67</v>
      </c>
      <c r="C7" s="28"/>
      <c r="D7" s="21"/>
      <c r="E7" s="21"/>
      <c r="F7" s="63"/>
      <c r="G7" s="29"/>
      <c r="H7" s="8">
        <v>15400</v>
      </c>
      <c r="I7" s="11"/>
    </row>
    <row r="8" spans="1:9" ht="12.75">
      <c r="A8" s="35"/>
      <c r="B8" s="65" t="s">
        <v>67</v>
      </c>
      <c r="C8" s="28"/>
      <c r="D8" s="21"/>
      <c r="E8" s="21"/>
      <c r="F8" s="63"/>
      <c r="G8" s="29"/>
      <c r="H8" s="8">
        <v>15800</v>
      </c>
      <c r="I8" s="11">
        <f>SUM(H7:H8)</f>
        <v>31200</v>
      </c>
    </row>
    <row r="9" spans="1:9" ht="12.75">
      <c r="A9" s="22"/>
      <c r="B9" s="65"/>
      <c r="C9" s="28"/>
      <c r="D9" s="21"/>
      <c r="E9" s="21"/>
      <c r="F9" s="51"/>
      <c r="G9" s="29"/>
      <c r="H9" s="8"/>
      <c r="I9" s="11"/>
    </row>
    <row r="10" spans="1:9" ht="12.75">
      <c r="A10" s="23"/>
      <c r="B10" s="65"/>
      <c r="C10" s="28"/>
      <c r="D10" s="21"/>
      <c r="E10" s="21"/>
      <c r="F10" s="51"/>
      <c r="G10" s="29"/>
      <c r="H10" s="8"/>
      <c r="I10" s="11"/>
    </row>
    <row r="11" spans="1:9" ht="12.75">
      <c r="A11" s="22"/>
      <c r="B11" s="66"/>
      <c r="C11" s="28"/>
      <c r="D11" s="21"/>
      <c r="E11" s="21"/>
      <c r="F11" s="51"/>
      <c r="G11" s="29"/>
      <c r="H11" s="8"/>
      <c r="I11" s="11"/>
    </row>
    <row r="12" spans="1:9" ht="12.75">
      <c r="A12" s="22"/>
      <c r="B12" s="66"/>
      <c r="C12" s="9"/>
      <c r="D12" s="19"/>
      <c r="E12" s="19"/>
      <c r="F12" s="19"/>
      <c r="G12" s="27"/>
      <c r="H12" s="8"/>
      <c r="I12" s="10"/>
    </row>
    <row r="13" spans="1:9" ht="13.5" thickBot="1">
      <c r="A13" s="24" t="s">
        <v>19</v>
      </c>
      <c r="B13" s="67"/>
      <c r="C13" s="4"/>
      <c r="D13" s="20"/>
      <c r="E13" s="20"/>
      <c r="F13" s="20"/>
      <c r="G13" s="30"/>
      <c r="H13" s="5">
        <f>SUM(H6:H12)</f>
        <v>47000</v>
      </c>
      <c r="I13" s="6">
        <f>SUM(I6:I12)</f>
        <v>47000</v>
      </c>
    </row>
    <row r="16" spans="1:7" ht="12.75">
      <c r="A16" s="52"/>
      <c r="B16" s="52"/>
      <c r="C16" s="52"/>
      <c r="D16" s="52"/>
      <c r="E16" s="52"/>
      <c r="F16" s="52"/>
      <c r="G16" s="52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2755905511811024" top="0.94" bottom="1.22" header="0.31496062992125984" footer="0.7"/>
  <pageSetup horizontalDpi="600" verticalDpi="600" orientation="landscape" scale="80" r:id="rId1"/>
  <headerFooter>
    <oddFooter>&amp;L&amp;9Fuente: Fondo de Compensación del SOAT y del 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Suárez Estrada, Guillermo</cp:lastModifiedBy>
  <cp:lastPrinted>2016-07-06T15:55:41Z</cp:lastPrinted>
  <dcterms:created xsi:type="dcterms:W3CDTF">2004-08-27T14:51:49Z</dcterms:created>
  <dcterms:modified xsi:type="dcterms:W3CDTF">2019-04-15T14:09:31Z</dcterms:modified>
  <cp:category/>
  <cp:version/>
  <cp:contentType/>
  <cp:contentStatus/>
</cp:coreProperties>
</file>